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16.11.2016   (2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<sst xmlns="http://schemas.openxmlformats.org/spreadsheetml/2006/main" count="38" uniqueCount="36">
  <si>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        НАИМЕНОВАНИЕ  ПОКАЗАТЕЛЕЙ            </t>
  </si>
  <si>
    <t>в том числе: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</si>
  <si>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</si>
  <si>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</si>
  <si>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</si>
  <si>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</si>
  <si>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</si>
  <si>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</si>
  <si>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</si>
  <si>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</si>
  <si>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</si>
  <si>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</si>
  <si>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</si>
  <si>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 Минск.</t>
  </si>
  <si>
    <t>Синицкое</t>
  </si>
  <si>
    <t>Строевское</t>
  </si>
  <si>
    <t>Череновское</t>
  </si>
  <si>
    <t>Шангальское</t>
  </si>
  <si>
    <t>ИТОГО</t>
  </si>
  <si>
    <t>дотации бюджету  муниципального образования  на выравнивание бюджетной обеспеченности  бюджетов поселений за счет средств районного бюджета</t>
  </si>
  <si>
    <r>
      <t>дотации бюджету  муниципального образования  на выравнивание бюджетной обеспеченности поселений</t>
    </r>
    <r>
      <rPr>
        <i/>
        <sz val="11"/>
        <rFont val="Times New Roman"/>
        <family val="1"/>
      </rPr>
      <t xml:space="preserve">  за счет субвенции областного бюджета</t>
    </r>
  </si>
  <si>
    <r>
      <t xml:space="preserve">налоговые и неналоговые доходы  консолидированного бюджета муниципального образования  </t>
    </r>
    <r>
      <rPr>
        <i/>
        <sz val="11"/>
        <rFont val="Times New Roman"/>
        <family val="1"/>
      </rPr>
      <t>(без учета доходов от оказания платных услуг,  от продажи материальных и нематериальных активов и акцизов на нефтепродукты)</t>
    </r>
  </si>
  <si>
    <r>
      <t xml:space="preserve">налоговые и неналоговые доходы  консолидированного бюджета муниципального образования  </t>
    </r>
    <r>
      <rPr>
        <i/>
        <sz val="11"/>
        <rFont val="Times New Roman"/>
        <family val="1"/>
      </rPr>
      <t>(без учета доходов от оказания платных услуг, продажи материальных и нематериальных активов и акцизов на нефтепродукты)</t>
    </r>
  </si>
  <si>
    <t>Субсидия на софинансирование вопросов местного значения с учетом роста расходных обязательств</t>
  </si>
  <si>
    <r>
      <t xml:space="preserve">Расчетные доходы бюджета j-го муниципального образования в 2016 году </t>
    </r>
    <r>
      <rPr>
        <i/>
        <sz val="11"/>
        <rFont val="Times New Roman"/>
        <family val="1"/>
      </rPr>
      <t>(без учета доходов от платных услуг, продажи материальных и нематериальных активов и  акцизов на нефтепродукты)</t>
    </r>
  </si>
  <si>
    <r>
      <t>субсидия на софинансирование вопросов местного значения</t>
    </r>
    <r>
      <rPr>
        <i/>
        <sz val="11"/>
        <rFont val="Arial Cyr"/>
        <family val="0"/>
      </rPr>
      <t xml:space="preserve"> (утверждено решением сессии Собрания депутатов  от 25 декабря 2015года № 308  "О бюджете муниципального образования Устьянский муниципальный район на 2016 год )</t>
    </r>
  </si>
  <si>
    <r>
      <t xml:space="preserve">Расчетные доходы бюджета j-го муниципального образования в 2017 году </t>
    </r>
    <r>
      <rPr>
        <i/>
        <sz val="11"/>
        <rFont val="Times New Roman"/>
        <family val="1"/>
      </rPr>
      <t>(без учета доходов от платных услуг, продажи материальных и нематериальных активов и акцизов на нефтепродукты)</t>
    </r>
  </si>
  <si>
    <t>Сравнение расчетных доходов местных бюджетов на 2017 год с расчетными доходами на 2016 год</t>
  </si>
  <si>
    <t>задание по консолидации бюджетных средств (мобилизация доходов, оптимизации расходов) 5% от налоговых и неналоговых доходов</t>
  </si>
  <si>
    <t>Сокращение расходных полномочий в связи с вступлением в силу с 01.01.2017г. ФЗ №334-ФЗ от 03.07.2016года</t>
  </si>
  <si>
    <t xml:space="preserve">Потребность в дополнительных  средствах на дополнительную штатную численность </t>
  </si>
  <si>
    <t xml:space="preserve">Потребность в дополнительных средствах  в связи с расторжением соглашения о межмуниципальном сотрудничестве по осуществлению полномочий в сфере культуры </t>
  </si>
  <si>
    <t xml:space="preserve">Дополнительные  расходные обязательства в 2017 году </t>
  </si>
  <si>
    <t>Приложение №19</t>
  </si>
  <si>
    <t xml:space="preserve">Расчет субсидии бюджетам муниципальных образований поселений на софинансирование вопросов местного значения на 2017 год   </t>
  </si>
  <si>
    <t>к решению сессии пятого созыва Собрания депутатов №426 от 23.12.2016г.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</si>
</sst>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0.000000"/>
    <numFmt numFmtId="168" formatCode="_-* #,##0.0_р_._-;\-* #,##0.0_р_._-;_-* &quot;-&quot;?_р_._-;_-@_-"/>
    <numFmt numFmtId="169" formatCode="#,##0.000"/>
    <numFmt numFmtId="170" formatCode="_-* #,##0.00_р_._-;\-* #,##0.00_р_._-;_-* &quot;-&quot;?_р_._-;_-@_-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_-* #,##0.000_р_._-;\-* #,##0.000_р_._-;_-* &quot;-&quot;???_р_._-;_-@_-"/>
    <numFmt numFmtId="175" formatCode="_-* #,##0.00_р_._-;\-* #,##0.00_р_._-;_-* &quot;-&quot;???_р_._-;_-@_-"/>
    <numFmt numFmtId="176" formatCode="_-* #,##0.0_р_._-;\-* #,##0.0_р_._-;_-* &quot;-&quot;???_р_._-;_-@_-"/>
    <numFmt numFmtId="177" formatCode="_-* #,##0_р_._-;\-* #,##0_р_._-;_-* &quot;-&quot;???_р_._-;_-@_-"/>
    <numFmt numFmtId="178" formatCode="#,##0.0_ ;[Red]\-#,##0.0\ "/>
    <numFmt numFmtId="179" formatCode="_-* #,##0.0000_р_._-;\-* #,##0.0000_р_._-;_-* &quot;-&quot;?_р_._-;_-@_-"/>
    <numFmt numFmtId="180" formatCode="0.00000"/>
    <numFmt numFmtId="181" formatCode="0.0000"/>
    <numFmt numFmtId="182" formatCode="0.0"/>
    <numFmt numFmtId="183" formatCode="_-* #,##0.0000_р_._-;\-* #,##0.0000_р_._-;_-* &quot;-&quot;??_р_._-;_-@_-"/>
    <numFmt numFmtId="184" formatCode="0.000000000"/>
    <numFmt numFmtId="185" formatCode="0.0000000000"/>
    <numFmt numFmtId="186" formatCode="0.00000000"/>
    <numFmt numFmtId="187" formatCode="0.0000000"/>
    <numFmt numFmtId="188" formatCode="_-* #,##0.00000_р_._-;\-* #,##0.00000_р_._-;_-* &quot;-&quot;??_р_._-;_-@_-"/>
    <numFmt numFmtId="189" formatCode="0.0000%"/>
    <numFmt numFmtId="190" formatCode="_-* #,##0_р_._-;\-* #,##0_р_._-;_-* &quot;-&quot;?_р_._-;_-@_-"/>
    <numFmt numFmtId="191" formatCode="0.00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#,##0.0_ ;\-#,##0.0\ "/>
    <numFmt numFmtId="198" formatCode="_(* #,##0.0_);_(* \(#,##0.0\);_(* &quot;-&quot;??_);_(@_)"/>
    <numFmt numFmtId="199" formatCode="#,##0.00_ ;\-#,##0.00\ "/>
    <numFmt numFmtId="200" formatCode="#,##0.000_ ;\-#,##0.000\ "/>
    <numFmt numFmtId="201" formatCode="_-* #,##0.0_р_._-;\-* #,##0.0_р_._-;_-* &quot;-&quot;_р_._-;_-@_-"/>
    <numFmt numFmtId="202" formatCode="#,##0_ ;\-#,##0\ 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6"/>
      <name val="Times New Roman Cyr"/>
      <family val="1"/>
    </font>
    <font>
      <sz val="11"/>
      <name val="Arial Cyr"/>
      <family val="2"/>
    </font>
    <font>
      <b/>
      <sz val="10"/>
      <name val="Arial Cyr"/>
      <family val="0"/>
    </font>
    <font>
      <sz val="10"/>
      <name val="Times New Roman Cyr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1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name val="Arial Cyr"/>
      <family val="0"/>
    </font>
    <font>
      <b/>
      <sz val="9"/>
      <name val="Arial Cyr"/>
      <family val="0"/>
    </font>
    <font>
      <sz val="12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i/>
      <sz val="11"/>
      <color indexed="8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i/>
      <sz val="11"/>
      <color theme="1"/>
      <name val="Arial Cyr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65" fontId="6" fillId="3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" fontId="10" fillId="0" borderId="0" xfId="0" applyNumberFormat="1" applyFont="1" applyFill="1" applyAlignment="1" applyProtection="1">
      <alignment vertical="center"/>
      <protection locked="0"/>
    </xf>
    <xf numFmtId="1" fontId="11" fillId="0" borderId="10" xfId="0" applyNumberFormat="1" applyFont="1" applyFill="1" applyBorder="1" applyAlignment="1" applyProtection="1">
      <alignment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165" fontId="10" fillId="0" borderId="1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14" fillId="0" borderId="13" xfId="0" applyNumberFormat="1" applyFont="1" applyFill="1" applyBorder="1" applyAlignment="1">
      <alignment horizontal="right" vertical="center"/>
    </xf>
    <xf numFmtId="165" fontId="10" fillId="0" borderId="1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65" fontId="10" fillId="0" borderId="13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165" fontId="15" fillId="0" borderId="1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13" fillId="33" borderId="15" xfId="0" applyFont="1" applyFill="1" applyBorder="1" applyAlignment="1">
      <alignment vertical="center" wrapText="1"/>
    </xf>
    <xf numFmtId="165" fontId="5" fillId="33" borderId="13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56" fillId="0" borderId="13" xfId="0" applyNumberFormat="1" applyFont="1" applyFill="1" applyBorder="1" applyAlignment="1">
      <alignment horizontal="right" vertical="center"/>
    </xf>
    <xf numFmtId="165" fontId="57" fillId="0" borderId="13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horizontal="right" vertical="center"/>
    </xf>
    <xf numFmtId="165" fontId="14" fillId="0" borderId="14" xfId="0" applyNumberFormat="1" applyFont="1" applyFill="1" applyBorder="1" applyAlignment="1">
      <alignment horizontal="right" vertical="center"/>
    </xf>
    <xf numFmtId="3" fontId="16" fillId="34" borderId="13" xfId="0" applyNumberFormat="1" applyFont="1" applyFill="1" applyBorder="1" applyAlignment="1">
      <alignment horizontal="center"/>
    </xf>
    <xf numFmtId="165" fontId="58" fillId="0" borderId="14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right" vertical="center"/>
    </xf>
    <xf numFmtId="3" fontId="16" fillId="34" borderId="15" xfId="0" applyNumberFormat="1" applyFont="1" applyFill="1" applyBorder="1" applyAlignment="1">
      <alignment horizontal="center"/>
    </xf>
    <xf numFmtId="3" fontId="16" fillId="34" borderId="17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17" fillId="0" borderId="15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7.wmf" /><Relationship Id="rId13" Type="http://schemas.openxmlformats.org/officeDocument/2006/relationships/image" Target="../media/image12.wmf" /><Relationship Id="rId14" Type="http://schemas.openxmlformats.org/officeDocument/2006/relationships/image" Target="../media/image1.wmf" /><Relationship Id="rId15" Type="http://schemas.openxmlformats.org/officeDocument/2006/relationships/image" Target="../media/image3.wmf" /><Relationship Id="rId16" Type="http://schemas.openxmlformats.org/officeDocument/2006/relationships/image" Target="../media/image5.wmf" /><Relationship Id="rId17" Type="http://schemas.openxmlformats.org/officeDocument/2006/relationships/image" Target="../media/image6.wmf" /><Relationship Id="rId18" Type="http://schemas.openxmlformats.org/officeDocument/2006/relationships/image" Target="../media/image7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1.wmf" /><Relationship Id="rId22" Type="http://schemas.openxmlformats.org/officeDocument/2006/relationships/image" Target="../media/image7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4.wmf" /><Relationship Id="rId29" Type="http://schemas.openxmlformats.org/officeDocument/2006/relationships/image" Target="../media/image5.wmf" /><Relationship Id="rId30" Type="http://schemas.openxmlformats.org/officeDocument/2006/relationships/image" Target="../media/image6.wmf" /><Relationship Id="rId31" Type="http://schemas.openxmlformats.org/officeDocument/2006/relationships/image" Target="../media/image7.wmf" /><Relationship Id="rId32" Type="http://schemas.openxmlformats.org/officeDocument/2006/relationships/image" Target="../media/image8.wmf" /><Relationship Id="rId33" Type="http://schemas.openxmlformats.org/officeDocument/2006/relationships/image" Target="../media/image9.wmf" /><Relationship Id="rId34" Type="http://schemas.openxmlformats.org/officeDocument/2006/relationships/image" Target="../media/image10.wmf" /><Relationship Id="rId35" Type="http://schemas.openxmlformats.org/officeDocument/2006/relationships/image" Target="../media/image11.wmf" /><Relationship Id="rId36" Type="http://schemas.openxmlformats.org/officeDocument/2006/relationships/image" Target="../media/image7.wmf" /><Relationship Id="rId37" Type="http://schemas.openxmlformats.org/officeDocument/2006/relationships/image" Target="../media/image12.wmf" /><Relationship Id="rId38" Type="http://schemas.openxmlformats.org/officeDocument/2006/relationships/image" Target="../media/image1.wmf" /><Relationship Id="rId39" Type="http://schemas.openxmlformats.org/officeDocument/2006/relationships/image" Target="../media/image3.wmf" /><Relationship Id="rId40" Type="http://schemas.openxmlformats.org/officeDocument/2006/relationships/image" Target="../media/image5.wmf" /><Relationship Id="rId41" Type="http://schemas.openxmlformats.org/officeDocument/2006/relationships/image" Target="../media/image6.wmf" /><Relationship Id="rId42" Type="http://schemas.openxmlformats.org/officeDocument/2006/relationships/image" Target="../media/image7.wmf" /><Relationship Id="rId43" Type="http://schemas.openxmlformats.org/officeDocument/2006/relationships/image" Target="../media/image8.wmf" /><Relationship Id="rId44" Type="http://schemas.openxmlformats.org/officeDocument/2006/relationships/image" Target="../media/image9.wmf" /><Relationship Id="rId45" Type="http://schemas.openxmlformats.org/officeDocument/2006/relationships/image" Target="../media/image11.wmf" /><Relationship Id="rId46" Type="http://schemas.openxmlformats.org/officeDocument/2006/relationships/image" Target="../media/image7.wmf" /><Relationship Id="rId47" Type="http://schemas.openxmlformats.org/officeDocument/2006/relationships/image" Target="../media/image12.wmf" /><Relationship Id="rId48" Type="http://schemas.openxmlformats.org/officeDocument/2006/relationships/image" Target="../media/image13.wmf" /><Relationship Id="rId49" Type="http://schemas.openxmlformats.org/officeDocument/2006/relationships/image" Target="../media/image1.wmf" /><Relationship Id="rId50" Type="http://schemas.openxmlformats.org/officeDocument/2006/relationships/image" Target="../media/image2.wmf" /><Relationship Id="rId51" Type="http://schemas.openxmlformats.org/officeDocument/2006/relationships/image" Target="../media/image3.wmf" /><Relationship Id="rId52" Type="http://schemas.openxmlformats.org/officeDocument/2006/relationships/image" Target="../media/image4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7.wmf" /><Relationship Id="rId56" Type="http://schemas.openxmlformats.org/officeDocument/2006/relationships/image" Target="../media/image8.wmf" /><Relationship Id="rId57" Type="http://schemas.openxmlformats.org/officeDocument/2006/relationships/image" Target="../media/image9.wmf" /><Relationship Id="rId58" Type="http://schemas.openxmlformats.org/officeDocument/2006/relationships/image" Target="../media/image10.wmf" /><Relationship Id="rId59" Type="http://schemas.openxmlformats.org/officeDocument/2006/relationships/image" Target="../media/image11.wmf" /><Relationship Id="rId60" Type="http://schemas.openxmlformats.org/officeDocument/2006/relationships/image" Target="../media/image7.wmf" /><Relationship Id="rId61" Type="http://schemas.openxmlformats.org/officeDocument/2006/relationships/image" Target="../media/image12.wmf" /><Relationship Id="rId62" Type="http://schemas.openxmlformats.org/officeDocument/2006/relationships/image" Target="../media/image1.wmf" /><Relationship Id="rId63" Type="http://schemas.openxmlformats.org/officeDocument/2006/relationships/image" Target="../media/image3.wmf" /><Relationship Id="rId64" Type="http://schemas.openxmlformats.org/officeDocument/2006/relationships/image" Target="../media/image7.wmf" /><Relationship Id="rId65" Type="http://schemas.openxmlformats.org/officeDocument/2006/relationships/image" Target="../media/image8.wmf" /><Relationship Id="rId66" Type="http://schemas.openxmlformats.org/officeDocument/2006/relationships/image" Target="../media/image9.wmf" /><Relationship Id="rId67" Type="http://schemas.openxmlformats.org/officeDocument/2006/relationships/image" Target="../media/image7.wmf" /><Relationship Id="rId68" Type="http://schemas.openxmlformats.org/officeDocument/2006/relationships/image" Target="../media/image12.wmf" /><Relationship Id="rId69" Type="http://schemas.openxmlformats.org/officeDocument/2006/relationships/image" Target="../media/image13.wmf" /><Relationship Id="rId70" Type="http://schemas.openxmlformats.org/officeDocument/2006/relationships/image" Target="../media/image1.wmf" /><Relationship Id="rId71" Type="http://schemas.openxmlformats.org/officeDocument/2006/relationships/image" Target="../media/image2.wmf" /><Relationship Id="rId72" Type="http://schemas.openxmlformats.org/officeDocument/2006/relationships/image" Target="../media/image3.wmf" /><Relationship Id="rId73" Type="http://schemas.openxmlformats.org/officeDocument/2006/relationships/image" Target="../media/image4.wmf" /><Relationship Id="rId74" Type="http://schemas.openxmlformats.org/officeDocument/2006/relationships/image" Target="../media/image5.wmf" /><Relationship Id="rId75" Type="http://schemas.openxmlformats.org/officeDocument/2006/relationships/image" Target="../media/image6.wmf" /><Relationship Id="rId76" Type="http://schemas.openxmlformats.org/officeDocument/2006/relationships/image" Target="../media/image7.wmf" /><Relationship Id="rId77" Type="http://schemas.openxmlformats.org/officeDocument/2006/relationships/image" Target="../media/image8.wmf" /><Relationship Id="rId78" Type="http://schemas.openxmlformats.org/officeDocument/2006/relationships/image" Target="../media/image9.wmf" /><Relationship Id="rId79" Type="http://schemas.openxmlformats.org/officeDocument/2006/relationships/image" Target="../media/image10.wmf" /><Relationship Id="rId80" Type="http://schemas.openxmlformats.org/officeDocument/2006/relationships/image" Target="../media/image11.wmf" /><Relationship Id="rId81" Type="http://schemas.openxmlformats.org/officeDocument/2006/relationships/image" Target="../media/image7.wmf" /><Relationship Id="rId82" Type="http://schemas.openxmlformats.org/officeDocument/2006/relationships/image" Target="../media/image12.wmf" /><Relationship Id="rId83" Type="http://schemas.openxmlformats.org/officeDocument/2006/relationships/image" Target="../media/image1.wmf" /><Relationship Id="rId84" Type="http://schemas.openxmlformats.org/officeDocument/2006/relationships/image" Target="../media/image3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2.wmf" /><Relationship Id="rId88" Type="http://schemas.openxmlformats.org/officeDocument/2006/relationships/image" Target="../media/image13.wmf" /><Relationship Id="rId89" Type="http://schemas.openxmlformats.org/officeDocument/2006/relationships/image" Target="../media/image14.wmf" /><Relationship Id="rId90" Type="http://schemas.openxmlformats.org/officeDocument/2006/relationships/image" Target="../media/image15.wmf" /><Relationship Id="rId91" Type="http://schemas.openxmlformats.org/officeDocument/2006/relationships/image" Target="../media/image16.wmf" /><Relationship Id="rId92" Type="http://schemas.openxmlformats.org/officeDocument/2006/relationships/image" Target="../media/image1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vmlDrawing" Target="../drawings/vmlDrawing1.vm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pane xSplit="2" ySplit="5" topLeftCell="G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0" sqref="I20"/>
    </sheetView>
  </sheetViews>
  <sheetFormatPr defaultColWidth="9.00390625" defaultRowHeight="12.75"/>
  <cols>
    <col min="1" max="1" width="3.75390625" style="7" customWidth="1"/>
    <col min="2" max="2" width="67.875" style="7" customWidth="1"/>
    <col min="3" max="3" width="14.75390625" style="7" customWidth="1"/>
    <col min="4" max="4" width="16.00390625" style="7" customWidth="1"/>
    <col min="5" max="5" width="18.875" style="7" customWidth="1"/>
    <col min="6" max="6" width="14.00390625" style="7" customWidth="1"/>
    <col min="7" max="7" width="17.25390625" style="7" customWidth="1"/>
    <col min="8" max="8" width="16.75390625" style="7" customWidth="1"/>
    <col min="9" max="9" width="13.875" style="7" customWidth="1"/>
    <col min="10" max="10" width="17.125" style="7" customWidth="1"/>
    <col min="11" max="11" width="16.125" style="7" customWidth="1"/>
    <col min="12" max="12" width="14.875" style="7" customWidth="1"/>
    <col min="13" max="13" width="13.875" style="7" customWidth="1"/>
    <col min="14" max="14" width="14.125" style="7" customWidth="1"/>
    <col min="15" max="15" width="15.125" style="7" customWidth="1"/>
    <col min="16" max="16" width="14.75390625" style="7" customWidth="1"/>
    <col min="17" max="17" width="14.875" style="7" customWidth="1"/>
    <col min="18" max="18" width="14.75390625" style="7" customWidth="1"/>
    <col min="19" max="19" width="16.125" style="7" customWidth="1"/>
    <col min="20" max="20" width="15.75390625" style="7" customWidth="1"/>
    <col min="21" max="21" width="14.75390625" style="7" customWidth="1"/>
    <col min="22" max="22" width="7.625" style="7" customWidth="1"/>
    <col min="23" max="23" width="8.375" style="7" customWidth="1"/>
    <col min="24" max="16384" width="9.125" style="7" customWidth="1"/>
  </cols>
  <sheetData>
    <row r="1" spans="18:19" ht="21" customHeight="1">
      <c r="R1" s="49" t="s">
        <v>33</v>
      </c>
      <c r="S1" s="50"/>
    </row>
    <row r="2" spans="18:19" ht="39" customHeight="1">
      <c r="R2" s="49" t="s">
        <v>35</v>
      </c>
      <c r="S2" s="50"/>
    </row>
    <row r="3" spans="1:23" ht="23.25" customHeight="1">
      <c r="A3" s="11"/>
      <c r="B3" s="48" t="s">
        <v>34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"/>
      <c r="U3" s="2"/>
      <c r="V3" s="2"/>
      <c r="W3" s="2"/>
    </row>
    <row r="4" spans="1:23" ht="13.5" customHeight="1" thickBot="1">
      <c r="A4" s="11"/>
      <c r="B4" s="12"/>
      <c r="C4" s="3"/>
      <c r="D4" s="12"/>
      <c r="E4" s="3"/>
      <c r="F4" s="3"/>
      <c r="G4" s="3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  <c r="W4" s="2"/>
    </row>
    <row r="5" spans="1:27" ht="30" customHeight="1" thickBot="1">
      <c r="A5" s="11"/>
      <c r="B5" s="13" t="s">
        <v>0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3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4"/>
      <c r="U5" s="1"/>
      <c r="V5" s="1"/>
      <c r="W5" s="1"/>
      <c r="X5" s="10"/>
      <c r="Y5" s="10"/>
      <c r="Z5" s="10"/>
      <c r="AA5" s="10"/>
    </row>
    <row r="6" spans="1:19" ht="9" customHeight="1">
      <c r="A6" s="1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0" customHeight="1">
      <c r="A7" s="11"/>
      <c r="B7" s="16" t="s">
        <v>24</v>
      </c>
      <c r="C7" s="17">
        <f>C9+C10+C11+C12+C13+C14</f>
        <v>2842233</v>
      </c>
      <c r="D7" s="17">
        <f>D9+D10+D11+D12+D13+D14</f>
        <v>2611354</v>
      </c>
      <c r="E7" s="17">
        <f aca="true" t="shared" si="0" ref="E7:S7">E9+E10+E11+E12+E13+E14</f>
        <v>2117209</v>
      </c>
      <c r="F7" s="17">
        <f t="shared" si="0"/>
        <v>2618328</v>
      </c>
      <c r="G7" s="17">
        <f t="shared" si="0"/>
        <v>5071042</v>
      </c>
      <c r="H7" s="17">
        <f t="shared" si="0"/>
        <v>1986089</v>
      </c>
      <c r="I7" s="17">
        <f t="shared" si="0"/>
        <v>2053288</v>
      </c>
      <c r="J7" s="17">
        <f t="shared" si="0"/>
        <v>2059375</v>
      </c>
      <c r="K7" s="17">
        <f t="shared" si="0"/>
        <v>35086029</v>
      </c>
      <c r="L7" s="17">
        <f t="shared" si="0"/>
        <v>1510325</v>
      </c>
      <c r="M7" s="17">
        <f t="shared" si="0"/>
        <v>1850067</v>
      </c>
      <c r="N7" s="17">
        <f t="shared" si="0"/>
        <v>2797603</v>
      </c>
      <c r="O7" s="17">
        <f t="shared" si="0"/>
        <v>1700088</v>
      </c>
      <c r="P7" s="17">
        <f t="shared" si="0"/>
        <v>2248219</v>
      </c>
      <c r="Q7" s="17">
        <f t="shared" si="0"/>
        <v>1562724</v>
      </c>
      <c r="R7" s="17">
        <f t="shared" si="0"/>
        <v>8544269</v>
      </c>
      <c r="S7" s="17">
        <f t="shared" si="0"/>
        <v>76658242</v>
      </c>
    </row>
    <row r="8" spans="1:19" ht="20.25" customHeight="1">
      <c r="A8" s="11"/>
      <c r="B8" s="18" t="s">
        <v>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67.5" customHeight="1">
      <c r="A9" s="11"/>
      <c r="B9" s="18" t="s">
        <v>21</v>
      </c>
      <c r="C9" s="20">
        <v>2513553</v>
      </c>
      <c r="D9" s="20">
        <v>709949</v>
      </c>
      <c r="E9" s="20">
        <v>857875</v>
      </c>
      <c r="F9" s="20">
        <v>514668</v>
      </c>
      <c r="G9" s="20">
        <v>1660648</v>
      </c>
      <c r="H9" s="20">
        <v>427482</v>
      </c>
      <c r="I9" s="20">
        <v>436865</v>
      </c>
      <c r="J9" s="20">
        <v>1315136</v>
      </c>
      <c r="K9" s="20">
        <v>32310629</v>
      </c>
      <c r="L9" s="20">
        <v>474247</v>
      </c>
      <c r="M9" s="20">
        <v>562157</v>
      </c>
      <c r="N9" s="20">
        <v>2259202</v>
      </c>
      <c r="O9" s="20">
        <v>358369</v>
      </c>
      <c r="P9" s="20">
        <v>737355</v>
      </c>
      <c r="Q9" s="20">
        <v>262228</v>
      </c>
      <c r="R9" s="20">
        <v>7793069</v>
      </c>
      <c r="S9" s="20">
        <f aca="true" t="shared" si="1" ref="S9:S14">SUM(C9:R9)</f>
        <v>53193432</v>
      </c>
    </row>
    <row r="10" spans="1:19" ht="47.25" customHeight="1">
      <c r="A10" s="11"/>
      <c r="B10" s="18" t="s">
        <v>20</v>
      </c>
      <c r="C10" s="21">
        <v>258800</v>
      </c>
      <c r="D10" s="21">
        <v>171200</v>
      </c>
      <c r="E10" s="21">
        <v>111500</v>
      </c>
      <c r="F10" s="21">
        <v>165000</v>
      </c>
      <c r="G10" s="21">
        <v>468000</v>
      </c>
      <c r="H10" s="21">
        <v>100200</v>
      </c>
      <c r="I10" s="21">
        <v>181100</v>
      </c>
      <c r="J10" s="21">
        <v>162400</v>
      </c>
      <c r="K10" s="21">
        <v>2775400</v>
      </c>
      <c r="L10" s="21">
        <v>59400</v>
      </c>
      <c r="M10" s="21">
        <v>91200</v>
      </c>
      <c r="N10" s="21">
        <v>233400</v>
      </c>
      <c r="O10" s="21">
        <v>84200</v>
      </c>
      <c r="P10" s="21">
        <v>181100</v>
      </c>
      <c r="Q10" s="21">
        <v>83100</v>
      </c>
      <c r="R10" s="21">
        <v>751200</v>
      </c>
      <c r="S10" s="20">
        <f t="shared" si="1"/>
        <v>5877200</v>
      </c>
    </row>
    <row r="11" spans="1:19" ht="48" customHeight="1">
      <c r="A11" s="11"/>
      <c r="B11" s="18" t="s">
        <v>19</v>
      </c>
      <c r="C11" s="20">
        <v>69880</v>
      </c>
      <c r="D11" s="20">
        <v>1006530</v>
      </c>
      <c r="E11" s="20">
        <v>268760</v>
      </c>
      <c r="F11" s="20">
        <v>1216912</v>
      </c>
      <c r="G11" s="20">
        <v>2942394</v>
      </c>
      <c r="H11" s="20">
        <v>728103</v>
      </c>
      <c r="I11" s="20">
        <v>1392019</v>
      </c>
      <c r="J11" s="20">
        <v>291928</v>
      </c>
      <c r="K11" s="20"/>
      <c r="L11" s="20">
        <v>120875</v>
      </c>
      <c r="M11" s="20">
        <v>337771</v>
      </c>
      <c r="N11" s="20">
        <v>205346</v>
      </c>
      <c r="O11" s="20">
        <v>569163</v>
      </c>
      <c r="P11" s="20">
        <v>1011415</v>
      </c>
      <c r="Q11" s="20">
        <v>575085</v>
      </c>
      <c r="R11" s="20"/>
      <c r="S11" s="20">
        <f t="shared" si="1"/>
        <v>10736181</v>
      </c>
    </row>
    <row r="12" spans="1:19" ht="60.75" customHeight="1">
      <c r="A12" s="11"/>
      <c r="B12" s="18" t="s">
        <v>25</v>
      </c>
      <c r="C12" s="24"/>
      <c r="D12" s="24">
        <v>723675</v>
      </c>
      <c r="E12" s="24">
        <v>879074</v>
      </c>
      <c r="F12" s="24">
        <v>721748</v>
      </c>
      <c r="G12" s="24"/>
      <c r="H12" s="24">
        <v>730304</v>
      </c>
      <c r="I12" s="24">
        <v>43304</v>
      </c>
      <c r="J12" s="24">
        <v>289911</v>
      </c>
      <c r="K12" s="24"/>
      <c r="L12" s="24">
        <v>855803</v>
      </c>
      <c r="M12" s="24">
        <v>858939</v>
      </c>
      <c r="N12" s="24">
        <v>99655</v>
      </c>
      <c r="O12" s="24">
        <v>688356</v>
      </c>
      <c r="P12" s="24">
        <v>318349</v>
      </c>
      <c r="Q12" s="24">
        <v>642311</v>
      </c>
      <c r="R12" s="27"/>
      <c r="S12" s="20">
        <f t="shared" si="1"/>
        <v>6851429</v>
      </c>
    </row>
    <row r="13" spans="1:19" ht="15.75" customHeight="1">
      <c r="A13" s="11"/>
      <c r="B13" s="1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0">
        <f t="shared" si="1"/>
        <v>0</v>
      </c>
    </row>
    <row r="14" spans="1:19" ht="12" customHeight="1">
      <c r="A14" s="11"/>
      <c r="B14" s="1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0">
        <f t="shared" si="1"/>
        <v>0</v>
      </c>
    </row>
    <row r="15" spans="1:19" ht="58.5" customHeight="1">
      <c r="A15" s="11"/>
      <c r="B15" s="16" t="s">
        <v>26</v>
      </c>
      <c r="C15" s="37">
        <f>C16+C17+C18+C19+C20</f>
        <v>3494853.7</v>
      </c>
      <c r="D15" s="37">
        <f aca="true" t="shared" si="2" ref="D15:S15">D16+D17+D18+D19+D20</f>
        <v>2030547.66</v>
      </c>
      <c r="E15" s="37">
        <f t="shared" si="2"/>
        <v>1386144.95</v>
      </c>
      <c r="F15" s="37">
        <f t="shared" si="2"/>
        <v>1958124.6</v>
      </c>
      <c r="G15" s="37">
        <f t="shared" si="2"/>
        <v>5376308.1</v>
      </c>
      <c r="H15" s="37">
        <f t="shared" si="2"/>
        <v>1331442.6</v>
      </c>
      <c r="I15" s="37">
        <f t="shared" si="2"/>
        <v>2097422.75</v>
      </c>
      <c r="J15" s="37">
        <f t="shared" si="2"/>
        <v>1891925.45</v>
      </c>
      <c r="K15" s="37">
        <f t="shared" si="2"/>
        <v>40361153.2</v>
      </c>
      <c r="L15" s="37">
        <f t="shared" si="2"/>
        <v>684407.35</v>
      </c>
      <c r="M15" s="37">
        <f t="shared" si="2"/>
        <v>1094603.15</v>
      </c>
      <c r="N15" s="37">
        <f t="shared" si="2"/>
        <v>2872116.2</v>
      </c>
      <c r="O15" s="37">
        <f t="shared" si="2"/>
        <v>1121183.45</v>
      </c>
      <c r="P15" s="37">
        <f t="shared" si="2"/>
        <v>2027488.35</v>
      </c>
      <c r="Q15" s="37">
        <f t="shared" si="2"/>
        <v>916169.9</v>
      </c>
      <c r="R15" s="37">
        <f t="shared" si="2"/>
        <v>8923319.65</v>
      </c>
      <c r="S15" s="37">
        <f t="shared" si="2"/>
        <v>77567211.06</v>
      </c>
    </row>
    <row r="16" spans="1:19" ht="70.5" customHeight="1">
      <c r="A16" s="11"/>
      <c r="B16" s="18" t="s">
        <v>22</v>
      </c>
      <c r="C16" s="39">
        <v>2961894</v>
      </c>
      <c r="D16" s="39">
        <v>714703</v>
      </c>
      <c r="E16" s="39">
        <v>755959</v>
      </c>
      <c r="F16" s="39">
        <v>523312</v>
      </c>
      <c r="G16" s="39">
        <v>2078822</v>
      </c>
      <c r="H16" s="39">
        <v>392032</v>
      </c>
      <c r="I16" s="39">
        <v>440135</v>
      </c>
      <c r="J16" s="39">
        <v>1298989</v>
      </c>
      <c r="K16" s="39">
        <v>35795384</v>
      </c>
      <c r="L16" s="39">
        <v>527307</v>
      </c>
      <c r="M16" s="39">
        <v>479403</v>
      </c>
      <c r="N16" s="39">
        <v>1975524</v>
      </c>
      <c r="O16" s="39">
        <v>330109</v>
      </c>
      <c r="P16" s="39">
        <v>815627</v>
      </c>
      <c r="Q16" s="39">
        <v>248858</v>
      </c>
      <c r="R16" s="42">
        <v>6652533</v>
      </c>
      <c r="S16" s="43">
        <f>SUM(C16:R16)</f>
        <v>55990591</v>
      </c>
    </row>
    <row r="17" spans="1:19" s="5" customFormat="1" ht="48" customHeight="1">
      <c r="A17" s="23"/>
      <c r="B17" s="18" t="s">
        <v>20</v>
      </c>
      <c r="C17" s="38">
        <v>253600</v>
      </c>
      <c r="D17" s="38">
        <v>166200</v>
      </c>
      <c r="E17" s="38">
        <v>106400</v>
      </c>
      <c r="F17" s="38">
        <v>151900</v>
      </c>
      <c r="G17" s="38">
        <v>453800</v>
      </c>
      <c r="H17" s="38">
        <v>93500</v>
      </c>
      <c r="I17" s="38">
        <v>175000</v>
      </c>
      <c r="J17" s="38">
        <v>158500</v>
      </c>
      <c r="K17" s="38">
        <v>2776000</v>
      </c>
      <c r="L17" s="38">
        <v>56900</v>
      </c>
      <c r="M17" s="38">
        <v>88900</v>
      </c>
      <c r="N17" s="38">
        <v>225500</v>
      </c>
      <c r="O17" s="38">
        <v>80400</v>
      </c>
      <c r="P17" s="38">
        <v>174800</v>
      </c>
      <c r="Q17" s="38">
        <v>78100</v>
      </c>
      <c r="R17" s="40">
        <v>746500</v>
      </c>
      <c r="S17" s="41">
        <f>SUM(C17:R17)</f>
        <v>5786000</v>
      </c>
    </row>
    <row r="18" spans="1:19" ht="54.75" customHeight="1">
      <c r="A18" s="11"/>
      <c r="B18" s="18" t="s">
        <v>19</v>
      </c>
      <c r="C18" s="20"/>
      <c r="D18" s="20">
        <v>957121</v>
      </c>
      <c r="E18" s="20">
        <v>325553</v>
      </c>
      <c r="F18" s="20">
        <v>1099959</v>
      </c>
      <c r="G18" s="20">
        <v>2495447</v>
      </c>
      <c r="H18" s="20">
        <v>695044</v>
      </c>
      <c r="I18" s="20">
        <v>1318077</v>
      </c>
      <c r="J18" s="20">
        <v>267392</v>
      </c>
      <c r="K18" s="20"/>
      <c r="L18" s="20">
        <v>37373</v>
      </c>
      <c r="M18" s="20">
        <v>389296</v>
      </c>
      <c r="N18" s="20">
        <v>386358</v>
      </c>
      <c r="O18" s="20">
        <v>559258</v>
      </c>
      <c r="P18" s="20">
        <v>857723</v>
      </c>
      <c r="Q18" s="20">
        <v>533014</v>
      </c>
      <c r="R18" s="35">
        <v>827036</v>
      </c>
      <c r="S18" s="20">
        <f>SUM(C18:R18)</f>
        <v>10748651</v>
      </c>
    </row>
    <row r="19" spans="1:19" ht="40.5" customHeight="1">
      <c r="A19" s="11"/>
      <c r="B19" s="46" t="s">
        <v>28</v>
      </c>
      <c r="C19" s="29">
        <f>C16*5/100</f>
        <v>148094.7</v>
      </c>
      <c r="D19" s="29">
        <f aca="true" t="shared" si="3" ref="D19:R19">D16*5/100</f>
        <v>35735.15</v>
      </c>
      <c r="E19" s="29">
        <f t="shared" si="3"/>
        <v>37797.95</v>
      </c>
      <c r="F19" s="29">
        <f t="shared" si="3"/>
        <v>26165.6</v>
      </c>
      <c r="G19" s="29">
        <f t="shared" si="3"/>
        <v>103941.1</v>
      </c>
      <c r="H19" s="29">
        <f t="shared" si="3"/>
        <v>19601.6</v>
      </c>
      <c r="I19" s="29">
        <f t="shared" si="3"/>
        <v>22006.75</v>
      </c>
      <c r="J19" s="29">
        <f t="shared" si="3"/>
        <v>64949.45</v>
      </c>
      <c r="K19" s="29">
        <f t="shared" si="3"/>
        <v>1789769.2</v>
      </c>
      <c r="L19" s="29">
        <f t="shared" si="3"/>
        <v>26365.35</v>
      </c>
      <c r="M19" s="29">
        <f t="shared" si="3"/>
        <v>23970.15</v>
      </c>
      <c r="N19" s="29">
        <f t="shared" si="3"/>
        <v>98776.2</v>
      </c>
      <c r="O19" s="29">
        <f t="shared" si="3"/>
        <v>16505.45</v>
      </c>
      <c r="P19" s="29">
        <f t="shared" si="3"/>
        <v>40781.35</v>
      </c>
      <c r="Q19" s="29">
        <f t="shared" si="3"/>
        <v>12442.9</v>
      </c>
      <c r="R19" s="29">
        <f t="shared" si="3"/>
        <v>332626.65</v>
      </c>
      <c r="S19" s="20">
        <f>SUM(C19:R19)</f>
        <v>2799529.5500000003</v>
      </c>
    </row>
    <row r="20" spans="1:19" ht="40.5" customHeight="1">
      <c r="A20" s="11"/>
      <c r="B20" s="47" t="s">
        <v>29</v>
      </c>
      <c r="C20" s="24">
        <v>131265</v>
      </c>
      <c r="D20" s="24">
        <v>156788.51</v>
      </c>
      <c r="E20" s="24">
        <v>160435</v>
      </c>
      <c r="F20" s="24">
        <v>156788</v>
      </c>
      <c r="G20" s="24">
        <v>244298</v>
      </c>
      <c r="H20" s="24">
        <v>131265</v>
      </c>
      <c r="I20" s="24">
        <v>142204</v>
      </c>
      <c r="J20" s="24">
        <v>102095</v>
      </c>
      <c r="K20" s="24"/>
      <c r="L20" s="24">
        <v>36462</v>
      </c>
      <c r="M20" s="24">
        <v>113034</v>
      </c>
      <c r="N20" s="24">
        <v>185958</v>
      </c>
      <c r="O20" s="24">
        <v>134911</v>
      </c>
      <c r="P20" s="24">
        <v>138557</v>
      </c>
      <c r="Q20" s="24">
        <v>43755</v>
      </c>
      <c r="R20" s="24">
        <v>364624</v>
      </c>
      <c r="S20" s="20">
        <f>SUM(C20:R20)</f>
        <v>2242439.51</v>
      </c>
    </row>
    <row r="21" spans="1:19" ht="48" customHeight="1">
      <c r="A21" s="11"/>
      <c r="B21" s="45" t="s">
        <v>27</v>
      </c>
      <c r="C21" s="24">
        <f aca="true" t="shared" si="4" ref="C21:S21">C15-C7</f>
        <v>652620.7000000002</v>
      </c>
      <c r="D21" s="24">
        <f t="shared" si="4"/>
        <v>-580806.3400000001</v>
      </c>
      <c r="E21" s="24">
        <f t="shared" si="4"/>
        <v>-731064.05</v>
      </c>
      <c r="F21" s="24">
        <f t="shared" si="4"/>
        <v>-660203.3999999999</v>
      </c>
      <c r="G21" s="24">
        <f t="shared" si="4"/>
        <v>305266.0999999996</v>
      </c>
      <c r="H21" s="24">
        <f t="shared" si="4"/>
        <v>-654646.3999999999</v>
      </c>
      <c r="I21" s="24">
        <f t="shared" si="4"/>
        <v>44134.75</v>
      </c>
      <c r="J21" s="24">
        <f t="shared" si="4"/>
        <v>-167449.55000000005</v>
      </c>
      <c r="K21" s="24">
        <f t="shared" si="4"/>
        <v>5275124.200000003</v>
      </c>
      <c r="L21" s="24">
        <f t="shared" si="4"/>
        <v>-825917.65</v>
      </c>
      <c r="M21" s="24">
        <f t="shared" si="4"/>
        <v>-755463.8500000001</v>
      </c>
      <c r="N21" s="24">
        <f t="shared" si="4"/>
        <v>74513.20000000019</v>
      </c>
      <c r="O21" s="24">
        <f t="shared" si="4"/>
        <v>-578904.55</v>
      </c>
      <c r="P21" s="24">
        <f t="shared" si="4"/>
        <v>-220730.6499999999</v>
      </c>
      <c r="Q21" s="24">
        <f t="shared" si="4"/>
        <v>-646554.1</v>
      </c>
      <c r="R21" s="24">
        <f t="shared" si="4"/>
        <v>379050.6500000004</v>
      </c>
      <c r="S21" s="24">
        <f t="shared" si="4"/>
        <v>908969.0600000024</v>
      </c>
    </row>
    <row r="22" spans="1:19" s="6" customFormat="1" ht="48" customHeight="1">
      <c r="A22" s="25"/>
      <c r="B22" s="26" t="s">
        <v>32</v>
      </c>
      <c r="C22" s="27">
        <f>C23+C24</f>
        <v>3060700</v>
      </c>
      <c r="D22" s="27">
        <f aca="true" t="shared" si="5" ref="D22:S22">D23+D24</f>
        <v>0</v>
      </c>
      <c r="E22" s="27">
        <f t="shared" si="5"/>
        <v>0</v>
      </c>
      <c r="F22" s="27">
        <f t="shared" si="5"/>
        <v>0</v>
      </c>
      <c r="G22" s="27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0</v>
      </c>
      <c r="K22" s="27">
        <f t="shared" si="5"/>
        <v>0</v>
      </c>
      <c r="L22" s="27">
        <f t="shared" si="5"/>
        <v>0</v>
      </c>
      <c r="M22" s="27">
        <f t="shared" si="5"/>
        <v>0</v>
      </c>
      <c r="N22" s="27">
        <f t="shared" si="5"/>
        <v>364624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3425324</v>
      </c>
    </row>
    <row r="23" spans="1:19" ht="42" customHeight="1">
      <c r="A23" s="44"/>
      <c r="B23" s="47" t="s">
        <v>30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>
        <v>364624</v>
      </c>
      <c r="O23" s="24"/>
      <c r="P23" s="24"/>
      <c r="Q23" s="24"/>
      <c r="R23" s="24"/>
      <c r="S23" s="20">
        <f>SUM(C23:R23)</f>
        <v>364624</v>
      </c>
    </row>
    <row r="24" spans="1:19" ht="51" customHeight="1">
      <c r="A24" s="44"/>
      <c r="B24" s="47" t="s">
        <v>31</v>
      </c>
      <c r="C24" s="24">
        <v>3060700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0">
        <f>SUM(C24:R24)</f>
        <v>3060700</v>
      </c>
    </row>
    <row r="25" spans="1:20" s="8" customFormat="1" ht="42.75" customHeight="1">
      <c r="A25" s="28"/>
      <c r="B25" s="32"/>
      <c r="C25" s="33">
        <f aca="true" t="shared" si="6" ref="C25:S25">C22-C21</f>
        <v>2408079.3</v>
      </c>
      <c r="D25" s="33">
        <f t="shared" si="6"/>
        <v>580806.3400000001</v>
      </c>
      <c r="E25" s="33">
        <f t="shared" si="6"/>
        <v>731064.05</v>
      </c>
      <c r="F25" s="33">
        <f t="shared" si="6"/>
        <v>660203.3999999999</v>
      </c>
      <c r="G25" s="33">
        <f t="shared" si="6"/>
        <v>-305266.0999999996</v>
      </c>
      <c r="H25" s="33">
        <f t="shared" si="6"/>
        <v>654646.3999999999</v>
      </c>
      <c r="I25" s="33">
        <f t="shared" si="6"/>
        <v>-44134.75</v>
      </c>
      <c r="J25" s="33">
        <f t="shared" si="6"/>
        <v>167449.55000000005</v>
      </c>
      <c r="K25" s="33">
        <f t="shared" si="6"/>
        <v>-5275124.200000003</v>
      </c>
      <c r="L25" s="33">
        <f t="shared" si="6"/>
        <v>825917.65</v>
      </c>
      <c r="M25" s="33">
        <f t="shared" si="6"/>
        <v>755463.8500000001</v>
      </c>
      <c r="N25" s="33">
        <f t="shared" si="6"/>
        <v>290110.7999999998</v>
      </c>
      <c r="O25" s="33">
        <f t="shared" si="6"/>
        <v>578904.55</v>
      </c>
      <c r="P25" s="33">
        <f t="shared" si="6"/>
        <v>220730.6499999999</v>
      </c>
      <c r="Q25" s="33">
        <f t="shared" si="6"/>
        <v>646554.1</v>
      </c>
      <c r="R25" s="33">
        <f t="shared" si="6"/>
        <v>-379050.6500000004</v>
      </c>
      <c r="S25" s="33">
        <f t="shared" si="6"/>
        <v>2516354.9399999976</v>
      </c>
      <c r="T25" s="9"/>
    </row>
    <row r="26" spans="1:20" s="6" customFormat="1" ht="33" customHeight="1">
      <c r="A26" s="25"/>
      <c r="B26" s="26" t="s">
        <v>23</v>
      </c>
      <c r="C26" s="27">
        <f aca="true" t="shared" si="7" ref="C26:R26">IF(C25&gt;0,ROUND(C25,1),0)</f>
        <v>2408079.3</v>
      </c>
      <c r="D26" s="27">
        <f t="shared" si="7"/>
        <v>580806.3</v>
      </c>
      <c r="E26" s="27">
        <f t="shared" si="7"/>
        <v>731064.1</v>
      </c>
      <c r="F26" s="27">
        <f t="shared" si="7"/>
        <v>660203.4</v>
      </c>
      <c r="G26" s="27">
        <f t="shared" si="7"/>
        <v>0</v>
      </c>
      <c r="H26" s="27">
        <f t="shared" si="7"/>
        <v>654646.4</v>
      </c>
      <c r="I26" s="27">
        <f t="shared" si="7"/>
        <v>0</v>
      </c>
      <c r="J26" s="27">
        <f t="shared" si="7"/>
        <v>167449.6</v>
      </c>
      <c r="K26" s="27">
        <f t="shared" si="7"/>
        <v>0</v>
      </c>
      <c r="L26" s="27">
        <f t="shared" si="7"/>
        <v>825917.7</v>
      </c>
      <c r="M26" s="27">
        <f t="shared" si="7"/>
        <v>755463.9</v>
      </c>
      <c r="N26" s="27">
        <f t="shared" si="7"/>
        <v>290110.8</v>
      </c>
      <c r="O26" s="27">
        <f t="shared" si="7"/>
        <v>578904.6</v>
      </c>
      <c r="P26" s="27">
        <f t="shared" si="7"/>
        <v>220730.7</v>
      </c>
      <c r="Q26" s="27">
        <f t="shared" si="7"/>
        <v>646554.1</v>
      </c>
      <c r="R26" s="36">
        <f t="shared" si="7"/>
        <v>0</v>
      </c>
      <c r="S26" s="22">
        <f>SUM(C26:R26)</f>
        <v>8519930.9</v>
      </c>
      <c r="T26" s="31"/>
    </row>
    <row r="28" ht="12.75">
      <c r="S28" s="30"/>
    </row>
  </sheetData>
  <sheetProtection/>
  <mergeCells count="3">
    <mergeCell ref="B3:S3"/>
    <mergeCell ref="R1:S1"/>
    <mergeCell ref="R2:S2"/>
  </mergeCells>
  <printOptions/>
  <pageMargins left="0.7086614173228347" right="0.7086614173228347" top="0.4330708661417323" bottom="0.5118110236220472" header="0.31496062992125984" footer="0.31496062992125984"/>
  <pageSetup horizontalDpi="600" verticalDpi="600" orientation="landscape" paperSize="8" scale="70" r:id="rId102"/>
  <legacyDrawing r:id="rId101"/>
  <oleObjects>
    <oleObject progId="Equation.3" shapeId="526019" r:id="rId1"/>
    <oleObject progId="Equation.3" shapeId="526020" r:id="rId2"/>
    <oleObject progId="Equation.3" shapeId="526021" r:id="rId3"/>
    <oleObject progId="Equation.3" shapeId="526022" r:id="rId4"/>
    <oleObject progId="Equation.3" shapeId="526023" r:id="rId5"/>
    <oleObject progId="Equation.3" shapeId="526024" r:id="rId6"/>
    <oleObject progId="Equation.3" shapeId="526025" r:id="rId7"/>
    <oleObject progId="Equation.3" shapeId="526026" r:id="rId8"/>
    <oleObject progId="Equation.3" shapeId="526027" r:id="rId9"/>
    <oleObject progId="Equation.3" shapeId="526028" r:id="rId10"/>
    <oleObject progId="Equation.3" shapeId="526029" r:id="rId11"/>
    <oleObject progId="Equation.3" shapeId="526030" r:id="rId12"/>
    <oleObject progId="Equation.3" shapeId="526031" r:id="rId13"/>
    <oleObject progId="Equation.3" shapeId="526032" r:id="rId14"/>
    <oleObject progId="Equation.3" shapeId="526033" r:id="rId15"/>
    <oleObject progId="Equation.3" shapeId="526034" r:id="rId16"/>
    <oleObject progId="Equation.3" shapeId="526035" r:id="rId17"/>
    <oleObject progId="Equation.3" shapeId="526036" r:id="rId18"/>
    <oleObject progId="Equation.3" shapeId="526037" r:id="rId19"/>
    <oleObject progId="Equation.3" shapeId="526038" r:id="rId20"/>
    <oleObject progId="Equation.3" shapeId="526039" r:id="rId21"/>
    <oleObject progId="Equation.3" shapeId="526040" r:id="rId22"/>
    <oleObject progId="Equation.3" shapeId="526041" r:id="rId23"/>
    <oleObject progId="Equation.3" shapeId="526042" r:id="rId24"/>
    <oleObject progId="Equation.3" shapeId="526043" r:id="rId25"/>
    <oleObject progId="Equation.3" shapeId="526044" r:id="rId26"/>
    <oleObject progId="Equation.3" shapeId="526045" r:id="rId27"/>
    <oleObject progId="Equation.3" shapeId="526046" r:id="rId28"/>
    <oleObject progId="Equation.3" shapeId="526047" r:id="rId29"/>
    <oleObject progId="Equation.3" shapeId="526048" r:id="rId30"/>
    <oleObject progId="Equation.3" shapeId="526049" r:id="rId31"/>
    <oleObject progId="Equation.3" shapeId="526050" r:id="rId32"/>
    <oleObject progId="Equation.3" shapeId="526051" r:id="rId33"/>
    <oleObject progId="Equation.3" shapeId="526052" r:id="rId34"/>
    <oleObject progId="Equation.3" shapeId="526053" r:id="rId35"/>
    <oleObject progId="Equation.3" shapeId="526054" r:id="rId36"/>
    <oleObject progId="Equation.3" shapeId="526055" r:id="rId37"/>
    <oleObject progId="Equation.3" shapeId="526056" r:id="rId38"/>
    <oleObject progId="Equation.3" shapeId="526057" r:id="rId39"/>
    <oleObject progId="Equation.3" shapeId="526058" r:id="rId40"/>
    <oleObject progId="Equation.3" shapeId="526059" r:id="rId41"/>
    <oleObject progId="Equation.3" shapeId="526060" r:id="rId42"/>
    <oleObject progId="Equation.3" shapeId="526061" r:id="rId43"/>
    <oleObject progId="Equation.3" shapeId="526062" r:id="rId44"/>
    <oleObject progId="Equation.3" shapeId="526063" r:id="rId45"/>
    <oleObject progId="Equation.3" shapeId="526064" r:id="rId46"/>
    <oleObject progId="Equation.3" shapeId="526065" r:id="rId47"/>
    <oleObject progId="Equation.3" shapeId="526066" r:id="rId48"/>
    <oleObject progId="Equation.3" shapeId="526067" r:id="rId49"/>
    <oleObject progId="Equation.3" shapeId="526068" r:id="rId50"/>
    <oleObject progId="Equation.3" shapeId="526069" r:id="rId51"/>
    <oleObject progId="Equation.3" shapeId="526070" r:id="rId52"/>
    <oleObject progId="Equation.3" shapeId="526071" r:id="rId53"/>
    <oleObject progId="Equation.3" shapeId="526072" r:id="rId54"/>
    <oleObject progId="Equation.3" shapeId="526073" r:id="rId55"/>
    <oleObject progId="Equation.3" shapeId="526074" r:id="rId56"/>
    <oleObject progId="Equation.3" shapeId="526075" r:id="rId57"/>
    <oleObject progId="Equation.3" shapeId="526076" r:id="rId58"/>
    <oleObject progId="Equation.3" shapeId="526077" r:id="rId59"/>
    <oleObject progId="Equation.3" shapeId="526078" r:id="rId60"/>
    <oleObject progId="Equation.3" shapeId="526079" r:id="rId61"/>
    <oleObject progId="Equation.3" shapeId="526080" r:id="rId62"/>
    <oleObject progId="Equation.3" shapeId="526081" r:id="rId63"/>
    <oleObject progId="Equation.3" shapeId="526082" r:id="rId64"/>
    <oleObject progId="Equation.3" shapeId="526083" r:id="rId65"/>
    <oleObject progId="Equation.3" shapeId="526084" r:id="rId66"/>
    <oleObject progId="Equation.3" shapeId="526085" r:id="rId67"/>
    <oleObject progId="Equation.3" shapeId="526086" r:id="rId68"/>
    <oleObject progId="Equation.3" shapeId="526087" r:id="rId69"/>
    <oleObject progId="Equation.3" shapeId="526088" r:id="rId70"/>
    <oleObject progId="Equation.3" shapeId="526089" r:id="rId71"/>
    <oleObject progId="Equation.3" shapeId="526090" r:id="rId72"/>
    <oleObject progId="Equation.3" shapeId="526091" r:id="rId73"/>
    <oleObject progId="Equation.3" shapeId="526092" r:id="rId74"/>
    <oleObject progId="Equation.3" shapeId="526093" r:id="rId75"/>
    <oleObject progId="Equation.3" shapeId="526094" r:id="rId76"/>
    <oleObject progId="Equation.3" shapeId="526095" r:id="rId77"/>
    <oleObject progId="Equation.3" shapeId="526096" r:id="rId78"/>
    <oleObject progId="Equation.3" shapeId="526097" r:id="rId79"/>
    <oleObject progId="Equation.3" shapeId="526098" r:id="rId80"/>
    <oleObject progId="Equation.3" shapeId="526099" r:id="rId81"/>
    <oleObject progId="Equation.3" shapeId="526100" r:id="rId82"/>
    <oleObject progId="Equation.3" shapeId="526101" r:id="rId83"/>
    <oleObject progId="Equation.3" shapeId="526102" r:id="rId84"/>
    <oleObject progId="Equation.3" shapeId="526103" r:id="rId85"/>
    <oleObject progId="Equation.3" shapeId="526104" r:id="rId86"/>
    <oleObject progId="Equation.3" shapeId="526105" r:id="rId87"/>
    <oleObject progId="Equation.3" shapeId="526106" r:id="rId88"/>
    <oleObject progId="Equation.3" shapeId="526107" r:id="rId89"/>
    <oleObject progId="Equation.3" shapeId="526108" r:id="rId90"/>
    <oleObject progId="Equation.3" shapeId="526109" r:id="rId91"/>
    <oleObject progId="Equation.3" shapeId="526110" r:id="rId92"/>
    <oleObject progId="Equation.3" shapeId="526111" r:id="rId93"/>
    <oleObject progId="Equation.3" shapeId="526112" r:id="rId94"/>
    <oleObject progId="Equation.3" shapeId="526113" r:id="rId95"/>
    <oleObject progId="Equation.3" shapeId="526114" r:id="rId96"/>
    <oleObject progId="Equation.3" shapeId="526115" r:id="rId97"/>
    <oleObject progId="Equation.3" shapeId="526116" r:id="rId98"/>
    <oleObject progId="Equation.3" shapeId="526117" r:id="rId99"/>
    <oleObject progId="Equation.3" shapeId="526118" r:id="rId10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User</cp:lastModifiedBy>
  <cp:lastPrinted>2016-12-03T08:48:33Z</cp:lastPrinted>
  <dcterms:created xsi:type="dcterms:W3CDTF">2005-09-10T09:08:30Z</dcterms:created>
  <dcterms:modified xsi:type="dcterms:W3CDTF">2017-04-10T10:18:29Z</dcterms:modified>
  <cp:category/>
  <cp:version/>
  <cp:contentType/>
  <cp:contentStatus/>
</cp:coreProperties>
</file>