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calcPr calcId="125725"/>
</workbook>
</file>

<file path=xl/calcChain.xml><?xml version="1.0" encoding="utf-8"?>
<calcChain xmlns="http://schemas.openxmlformats.org/spreadsheetml/2006/main">
  <c r="H16" i="5"/>
  <c r="G49"/>
  <c r="G50"/>
  <c r="G51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H32"/>
  <c r="H33"/>
  <c r="G33" s="1"/>
  <c r="H34"/>
  <c r="H31"/>
  <c r="G28"/>
  <c r="G27"/>
  <c r="G26"/>
  <c r="G25"/>
  <c r="M23"/>
  <c r="L23"/>
  <c r="K23"/>
  <c r="J23"/>
  <c r="I23"/>
  <c r="H23"/>
  <c r="I72"/>
  <c r="J72"/>
  <c r="K72"/>
  <c r="L72"/>
  <c r="M72"/>
  <c r="I73"/>
  <c r="J73"/>
  <c r="K73"/>
  <c r="L73"/>
  <c r="M73"/>
  <c r="I74"/>
  <c r="J74"/>
  <c r="L74"/>
  <c r="I75"/>
  <c r="J75"/>
  <c r="K75"/>
  <c r="M75"/>
  <c r="H73"/>
  <c r="H74"/>
  <c r="H75"/>
  <c r="H72"/>
  <c r="G69"/>
  <c r="G63"/>
  <c r="G54"/>
  <c r="G55"/>
  <c r="G56"/>
  <c r="G57"/>
  <c r="G68"/>
  <c r="G67"/>
  <c r="G66"/>
  <c r="M64"/>
  <c r="L64"/>
  <c r="K64"/>
  <c r="J64"/>
  <c r="I64"/>
  <c r="H64"/>
  <c r="G62"/>
  <c r="G61"/>
  <c r="G60"/>
  <c r="M58"/>
  <c r="L58"/>
  <c r="K58"/>
  <c r="J58"/>
  <c r="I58"/>
  <c r="H58"/>
  <c r="M52"/>
  <c r="L52"/>
  <c r="K52"/>
  <c r="J52"/>
  <c r="I52"/>
  <c r="H52"/>
  <c r="G48"/>
  <c r="M46"/>
  <c r="K46"/>
  <c r="J46"/>
  <c r="I46"/>
  <c r="H46"/>
  <c r="M44"/>
  <c r="L44"/>
  <c r="L75" s="1"/>
  <c r="K44"/>
  <c r="M43"/>
  <c r="M74" s="1"/>
  <c r="L43"/>
  <c r="K43"/>
  <c r="K74" s="1"/>
  <c r="G42"/>
  <c r="I39"/>
  <c r="M22"/>
  <c r="K22"/>
  <c r="J22"/>
  <c r="M21"/>
  <c r="K21"/>
  <c r="J21"/>
  <c r="M20"/>
  <c r="K20"/>
  <c r="J20"/>
  <c r="M19"/>
  <c r="K19"/>
  <c r="J19"/>
  <c r="L17"/>
  <c r="I17"/>
  <c r="H17"/>
  <c r="I80"/>
  <c r="G15"/>
  <c r="M11"/>
  <c r="K11"/>
  <c r="G13"/>
  <c r="L11"/>
  <c r="J11"/>
  <c r="G34" l="1"/>
  <c r="G31"/>
  <c r="G32"/>
  <c r="G23"/>
  <c r="G58"/>
  <c r="G64"/>
  <c r="G52"/>
  <c r="H70"/>
  <c r="H11"/>
  <c r="I29"/>
  <c r="G19"/>
  <c r="K17"/>
  <c r="J70"/>
  <c r="I70"/>
  <c r="L70"/>
  <c r="M70"/>
  <c r="K70"/>
  <c r="M39"/>
  <c r="M80"/>
  <c r="K29"/>
  <c r="M17"/>
  <c r="G22"/>
  <c r="K39"/>
  <c r="G44"/>
  <c r="G46"/>
  <c r="L46"/>
  <c r="M78"/>
  <c r="M81"/>
  <c r="J81"/>
  <c r="I81"/>
  <c r="K79"/>
  <c r="I79"/>
  <c r="L80"/>
  <c r="J80"/>
  <c r="H80"/>
  <c r="G74"/>
  <c r="I78"/>
  <c r="M29"/>
  <c r="L29"/>
  <c r="K81"/>
  <c r="K78"/>
  <c r="H79"/>
  <c r="L79"/>
  <c r="K80"/>
  <c r="H81"/>
  <c r="L81"/>
  <c r="H78"/>
  <c r="G72"/>
  <c r="L78"/>
  <c r="M79"/>
  <c r="J79"/>
  <c r="J29"/>
  <c r="I11"/>
  <c r="G14"/>
  <c r="G16"/>
  <c r="J17"/>
  <c r="G20"/>
  <c r="H29"/>
  <c r="H39"/>
  <c r="J39"/>
  <c r="L39"/>
  <c r="G41"/>
  <c r="G43"/>
  <c r="G73"/>
  <c r="G75"/>
  <c r="G17" l="1"/>
  <c r="G70"/>
  <c r="M76"/>
  <c r="I76"/>
  <c r="G39"/>
  <c r="G11"/>
  <c r="G79"/>
  <c r="G29"/>
  <c r="L76"/>
  <c r="H76"/>
  <c r="G81"/>
  <c r="K76"/>
  <c r="G80"/>
  <c r="J78"/>
  <c r="J76" s="1"/>
  <c r="G76" l="1"/>
  <c r="G78"/>
</calcChain>
</file>

<file path=xl/sharedStrings.xml><?xml version="1.0" encoding="utf-8"?>
<sst xmlns="http://schemas.openxmlformats.org/spreadsheetml/2006/main" count="132" uniqueCount="58">
  <si>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</si>
  <si>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</si>
  <si>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</si>
  <si>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</si>
  <si>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</si>
  <si>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</si>
  <si>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</si>
  <si>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</si>
  <si>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</si>
  <si>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</si>
  <si>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</si>
  <si>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</si>
  <si>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</si>
  <si>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</si>
  <si>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</si>
  <si>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</si>
  <si>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 xml:space="preserve">Перечень мероприятий муниципальной программы "Комплексное развитие сельских территорий муниципального образования  "Устьянский муниципальный район" 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</si>
  <si>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</si>
  <si>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</si>
  <si>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</si>
  <si>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</si>
  <si>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</si>
  <si>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</si>
  <si>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</si>
  <si>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</si>
  <si>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 xml:space="preserve"> Улучшение жилищных условий граждан, проживающих на сельских территориях</t>
  </si>
  <si>
    <t>Обеспечение  ведомственным жильем в сельской местности специалистов сельскохозяйственных товаропроизводителей</t>
  </si>
  <si>
    <t>Задача №1 - стимулирование строительства (приобретения) жилья для сельского населения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</si>
  <si>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</si>
  <si>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</si>
  <si>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2.2</t>
  </si>
  <si>
    <t>Реализация мероприятий по благоустройству сельских территорий</t>
  </si>
  <si>
    <t>Ввод  (приобретение) 4400 кв. метров жилья; улучшение жильщных условий 44 семьи, проживающих в сельской местности</t>
  </si>
  <si>
    <t>2.3</t>
  </si>
  <si>
    <t>Приложение  № 1 к  муниципальной  программе "Комплексное развитиие сельских территорий муниципального образования "Устьянский муниципальный район"</t>
  </si>
  <si>
    <t>Цель - обеспечение сельского населения доступным и комфортным жильем, отвечающим современным требованиям</t>
  </si>
  <si>
    <t>Направление "Создание условий для обеспечения доступным и комфортным жильем сельского населения"</t>
  </si>
  <si>
    <t>Направление "Создание  и  развитие инфраструктуры на сельских территориях"</t>
  </si>
  <si>
    <t>Цель -  повышение качества и комфорта сельской среды и создание условий для ее дальнейшего развития</t>
  </si>
  <si>
    <t>Разработка проектно-сметной документации по плоскостным сооружениям</t>
  </si>
  <si>
    <t>Задача №1 - благоустройство сельских территорий</t>
  </si>
  <si>
    <t>Задача №2 - Развитие инженерной инфраструктуры на сельских территориях</t>
  </si>
  <si>
    <t xml:space="preserve">ВСЕГО по муниципальной программе </t>
  </si>
  <si>
    <t>2.4</t>
  </si>
  <si>
    <t>2.5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</si>
  <si>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</si>
  <si>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</si>
  <si>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</si>
  <si>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 xml:space="preserve">Управление культуры, спорта, туризма и молодежи администрации муниципального образования "Устьянский муниципальный район" </t>
  </si>
  <si>
    <t xml:space="preserve">Управление образования администрации муниципального образования "Устьянский муниципальный район" </t>
  </si>
  <si>
    <t xml:space="preserve">Управление строительства и инфраструктуры администрации муниципального образования "Устьянский муниципальный район"; МО "Октябрьское" </t>
  </si>
  <si>
    <t>Количество отремонтированных учреждений 1ед.</t>
  </si>
  <si>
    <t>Количество канализационных очистных сооружений 1 ед.</t>
  </si>
  <si>
    <t>Количество отремонтированных учреждений 1 ед.</t>
  </si>
  <si>
    <t>Разработка проектно-сметной документации по плоскостным сооружениям 6 ед.</t>
  </si>
  <si>
    <t>Управление образования администрации муниципального образования "Устьянский муниципальный район" ; Управление культуры, спорта, туризма и молодежи администрации муниципального образования "Устьянский муниципальный район"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</si>
  <si>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</si>
  <si>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Реализация 11 проектов  по благоустройству сельских территорий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</si>
</sst>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7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/>
    <xf numFmtId="164" fontId="2" fillId="2" borderId="21" xfId="0" applyNumberFormat="1" applyFont="1" applyFill="1" applyBorder="1"/>
    <xf numFmtId="164" fontId="2" fillId="2" borderId="43" xfId="0" applyNumberFormat="1" applyFont="1" applyFill="1" applyBorder="1"/>
    <xf numFmtId="164" fontId="2" fillId="2" borderId="26" xfId="0" applyNumberFormat="1" applyFont="1" applyFill="1" applyBorder="1"/>
    <xf numFmtId="164" fontId="2" fillId="2" borderId="27" xfId="0" applyNumberFormat="1" applyFont="1" applyFill="1" applyBorder="1"/>
    <xf numFmtId="165" fontId="0" fillId="2" borderId="0" xfId="0" applyNumberFormat="1" applyFill="1"/>
    <xf numFmtId="0" fontId="0" fillId="2" borderId="41" xfId="0" applyFill="1" applyBorder="1"/>
    <xf numFmtId="164" fontId="0" fillId="2" borderId="42" xfId="0" applyNumberFormat="1" applyFill="1" applyBorder="1"/>
    <xf numFmtId="164" fontId="0" fillId="2" borderId="7" xfId="0" applyNumberFormat="1" applyFill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0" fontId="0" fillId="2" borderId="23" xfId="0" applyFill="1" applyBorder="1" applyAlignment="1">
      <alignment horizontal="center"/>
    </xf>
    <xf numFmtId="164" fontId="4" fillId="2" borderId="36" xfId="0" applyNumberFormat="1" applyFont="1" applyFill="1" applyBorder="1"/>
    <xf numFmtId="164" fontId="4" fillId="2" borderId="19" xfId="0" applyNumberFormat="1" applyFont="1" applyFill="1" applyBorder="1"/>
    <xf numFmtId="0" fontId="0" fillId="2" borderId="22" xfId="0" applyFill="1" applyBorder="1" applyAlignment="1">
      <alignment horizontal="center"/>
    </xf>
    <xf numFmtId="164" fontId="4" fillId="2" borderId="44" xfId="0" applyNumberFormat="1" applyFont="1" applyFill="1" applyBorder="1"/>
    <xf numFmtId="0" fontId="2" fillId="2" borderId="25" xfId="0" applyFont="1" applyFill="1" applyBorder="1" applyAlignment="1">
      <alignment horizontal="center"/>
    </xf>
    <xf numFmtId="0" fontId="0" fillId="2" borderId="41" xfId="0" applyFill="1" applyBorder="1" applyAlignment="1">
      <alignment horizontal="left"/>
    </xf>
    <xf numFmtId="164" fontId="4" fillId="2" borderId="42" xfId="0" applyNumberFormat="1" applyFont="1" applyFill="1" applyBorder="1"/>
    <xf numFmtId="164" fontId="4" fillId="2" borderId="7" xfId="0" applyNumberFormat="1" applyFont="1" applyFill="1" applyBorder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64" fontId="4" fillId="2" borderId="17" xfId="0" applyNumberFormat="1" applyFont="1" applyFill="1" applyBorder="1"/>
    <xf numFmtId="0" fontId="0" fillId="2" borderId="29" xfId="0" applyFill="1" applyBorder="1" applyAlignment="1">
      <alignment horizontal="center"/>
    </xf>
    <xf numFmtId="164" fontId="4" fillId="2" borderId="37" xfId="0" applyNumberFormat="1" applyFont="1" applyFill="1" applyBorder="1"/>
    <xf numFmtId="164" fontId="4" fillId="2" borderId="20" xfId="0" applyNumberFormat="1" applyFont="1" applyFill="1" applyBorder="1"/>
    <xf numFmtId="0" fontId="6" fillId="2" borderId="5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0" xfId="0" applyFont="1" applyFill="1" applyBorder="1" applyAlignment="1">
      <alignment horizontal="center"/>
    </xf>
    <xf numFmtId="164" fontId="5" fillId="2" borderId="21" xfId="0" applyNumberFormat="1" applyFont="1" applyFill="1" applyBorder="1"/>
    <xf numFmtId="164" fontId="5" fillId="2" borderId="43" xfId="0" applyNumberFormat="1" applyFont="1" applyFill="1" applyBorder="1"/>
    <xf numFmtId="164" fontId="5" fillId="2" borderId="40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52" xfId="0" applyFont="1" applyFill="1" applyBorder="1" applyAlignment="1">
      <alignment horizontal="left"/>
    </xf>
    <xf numFmtId="164" fontId="5" fillId="2" borderId="42" xfId="0" applyNumberFormat="1" applyFont="1" applyFill="1" applyBorder="1"/>
    <xf numFmtId="164" fontId="5" fillId="2" borderId="7" xfId="0" applyNumberFormat="1" applyFont="1" applyFill="1" applyBorder="1"/>
    <xf numFmtId="164" fontId="5" fillId="2" borderId="12" xfId="0" applyNumberFormat="1" applyFont="1" applyFill="1" applyBorder="1"/>
    <xf numFmtId="164" fontId="5" fillId="2" borderId="13" xfId="0" applyNumberFormat="1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1" fillId="2" borderId="24" xfId="0" applyFont="1" applyFill="1" applyBorder="1" applyAlignment="1">
      <alignment horizontal="center"/>
    </xf>
    <xf numFmtId="164" fontId="5" fillId="2" borderId="36" xfId="0" applyNumberFormat="1" applyFont="1" applyFill="1" applyBorder="1"/>
    <xf numFmtId="164" fontId="5" fillId="2" borderId="17" xfId="0" applyNumberFormat="1" applyFont="1" applyFill="1" applyBorder="1"/>
    <xf numFmtId="0" fontId="1" fillId="2" borderId="53" xfId="0" applyFont="1" applyFill="1" applyBorder="1"/>
    <xf numFmtId="0" fontId="1" fillId="2" borderId="1" xfId="0" applyFont="1" applyFill="1" applyBorder="1"/>
    <xf numFmtId="0" fontId="1" fillId="2" borderId="46" xfId="0" applyFont="1" applyFill="1" applyBorder="1" applyAlignment="1">
      <alignment horizontal="center"/>
    </xf>
    <xf numFmtId="0" fontId="0" fillId="2" borderId="0" xfId="0" applyFill="1" applyBorder="1"/>
    <xf numFmtId="0" fontId="2" fillId="2" borderId="21" xfId="0" applyFont="1" applyFill="1" applyBorder="1" applyAlignment="1">
      <alignment horizontal="center"/>
    </xf>
    <xf numFmtId="164" fontId="5" fillId="2" borderId="26" xfId="0" applyNumberFormat="1" applyFont="1" applyFill="1" applyBorder="1"/>
    <xf numFmtId="164" fontId="5" fillId="2" borderId="27" xfId="0" applyNumberFormat="1" applyFont="1" applyFill="1" applyBorder="1"/>
    <xf numFmtId="0" fontId="0" fillId="2" borderId="42" xfId="0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64" fontId="4" fillId="2" borderId="24" xfId="0" applyNumberFormat="1" applyFont="1" applyFill="1" applyBorder="1"/>
    <xf numFmtId="0" fontId="0" fillId="2" borderId="44" xfId="0" applyFill="1" applyBorder="1" applyAlignment="1">
      <alignment horizontal="center"/>
    </xf>
    <xf numFmtId="164" fontId="4" fillId="2" borderId="45" xfId="0" applyNumberFormat="1" applyFont="1" applyFill="1" applyBorder="1"/>
    <xf numFmtId="164" fontId="4" fillId="2" borderId="58" xfId="0" applyNumberFormat="1" applyFont="1" applyFill="1" applyBorder="1"/>
    <xf numFmtId="49" fontId="1" fillId="2" borderId="14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 applyAlignment="1">
      <alignment vertical="top"/>
    </xf>
    <xf numFmtId="0" fontId="1" fillId="2" borderId="47" xfId="0" applyFont="1" applyFill="1" applyBorder="1" applyAlignment="1">
      <alignment horizontal="left"/>
    </xf>
    <xf numFmtId="164" fontId="5" fillId="2" borderId="57" xfId="0" applyNumberFormat="1" applyFont="1" applyFill="1" applyBorder="1"/>
    <xf numFmtId="164" fontId="5" fillId="2" borderId="6" xfId="0" applyNumberFormat="1" applyFont="1" applyFill="1" applyBorder="1"/>
    <xf numFmtId="0" fontId="1" fillId="2" borderId="15" xfId="0" applyFont="1" applyFill="1" applyBorder="1" applyAlignment="1"/>
    <xf numFmtId="0" fontId="1" fillId="2" borderId="55" xfId="0" applyFont="1" applyFill="1" applyBorder="1" applyAlignment="1">
      <alignment horizontal="center"/>
    </xf>
    <xf numFmtId="164" fontId="5" fillId="2" borderId="39" xfId="0" applyNumberFormat="1" applyFont="1" applyFill="1" applyBorder="1"/>
    <xf numFmtId="164" fontId="5" fillId="2" borderId="33" xfId="0" applyNumberFormat="1" applyFont="1" applyFill="1" applyBorder="1"/>
    <xf numFmtId="0" fontId="1" fillId="2" borderId="36" xfId="0" applyFont="1" applyFill="1" applyBorder="1" applyAlignment="1">
      <alignment horizontal="center"/>
    </xf>
    <xf numFmtId="164" fontId="5" fillId="2" borderId="24" xfId="0" applyNumberFormat="1" applyFont="1" applyFill="1" applyBorder="1"/>
    <xf numFmtId="0" fontId="1" fillId="2" borderId="1" xfId="0" applyFont="1" applyFill="1" applyBorder="1" applyAlignment="1">
      <alignment vertical="top"/>
    </xf>
    <xf numFmtId="0" fontId="1" fillId="2" borderId="37" xfId="0" applyFont="1" applyFill="1" applyBorder="1" applyAlignment="1">
      <alignment horizontal="center"/>
    </xf>
    <xf numFmtId="164" fontId="5" fillId="2" borderId="46" xfId="0" applyNumberFormat="1" applyFont="1" applyFill="1" applyBorder="1"/>
    <xf numFmtId="0" fontId="1" fillId="2" borderId="50" xfId="0" applyFont="1" applyFill="1" applyBorder="1" applyAlignment="1"/>
    <xf numFmtId="164" fontId="5" fillId="2" borderId="19" xfId="0" applyNumberFormat="1" applyFont="1" applyFill="1" applyBorder="1"/>
    <xf numFmtId="164" fontId="5" fillId="2" borderId="37" xfId="0" applyNumberFormat="1" applyFont="1" applyFill="1" applyBorder="1"/>
    <xf numFmtId="164" fontId="5" fillId="2" borderId="20" xfId="0" applyNumberFormat="1" applyFont="1" applyFill="1" applyBorder="1"/>
    <xf numFmtId="0" fontId="0" fillId="2" borderId="0" xfId="0" applyFill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0" fillId="2" borderId="51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5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49" fontId="0" fillId="2" borderId="33" xfId="0" applyNumberFormat="1" applyFill="1" applyBorder="1" applyAlignment="1">
      <alignment horizontal="left" vertical="top"/>
    </xf>
    <xf numFmtId="49" fontId="0" fillId="2" borderId="31" xfId="0" applyNumberFormat="1" applyFill="1" applyBorder="1" applyAlignment="1">
      <alignment horizontal="left" vertical="top"/>
    </xf>
    <xf numFmtId="49" fontId="0" fillId="2" borderId="32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49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1" fillId="2" borderId="5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left" vertical="top"/>
    </xf>
    <xf numFmtId="49" fontId="0" fillId="2" borderId="56" xfId="0" applyNumberFormat="1" applyFill="1" applyBorder="1" applyAlignment="1">
      <alignment horizontal="left" vertical="top"/>
    </xf>
    <xf numFmtId="49" fontId="0" fillId="2" borderId="9" xfId="0" applyNumberForma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81"/>
  <sheetViews>
    <sheetView tabSelected="1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M1" sqref="M1:N1"/>
    </sheetView>
  </sheetViews>
  <sheetFormatPr defaultRowHeight="15"/>
  <cols>
    <col min="1" max="1" width="4" style="1" customWidth="1"/>
    <col min="2" max="2" width="31.85546875" style="1" customWidth="1"/>
    <col min="3" max="3" width="16.42578125" style="1" customWidth="1"/>
    <col min="4" max="4" width="22.28515625" style="1" customWidth="1"/>
    <col min="5" max="5" width="8.28515625" style="1" customWidth="1"/>
    <col min="6" max="6" width="9.140625" style="1"/>
    <col min="7" max="7" width="16.28515625" style="1" customWidth="1"/>
    <col min="8" max="8" width="16" style="1" customWidth="1"/>
    <col min="9" max="9" width="15.140625" style="1" customWidth="1"/>
    <col min="10" max="10" width="15.28515625" style="1" customWidth="1"/>
    <col min="11" max="11" width="14.42578125" style="1" customWidth="1"/>
    <col min="12" max="12" width="15.28515625" style="1" customWidth="1"/>
    <col min="13" max="13" width="14.42578125" style="1" customWidth="1"/>
    <col min="14" max="14" width="30.42578125" style="1" customWidth="1"/>
    <col min="15" max="16384" width="9.140625" style="1"/>
  </cols>
  <sheetData>
    <row r="1" spans="1:15" ht="75" customHeight="1">
      <c r="F1" s="2"/>
      <c r="G1" s="2"/>
      <c r="H1" s="3"/>
      <c r="I1" s="3"/>
      <c r="J1" s="3"/>
      <c r="K1" s="3"/>
      <c r="L1" s="3"/>
      <c r="M1" s="98" t="s">
        <v>34</v>
      </c>
      <c r="N1" s="98"/>
    </row>
    <row r="2" spans="1:15" ht="16.5" thickBot="1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>
      <c r="A3" s="100" t="s">
        <v>0</v>
      </c>
      <c r="B3" s="103" t="s">
        <v>1</v>
      </c>
      <c r="C3" s="106" t="s">
        <v>2</v>
      </c>
      <c r="D3" s="109" t="s">
        <v>3</v>
      </c>
      <c r="E3" s="112" t="s">
        <v>4</v>
      </c>
      <c r="F3" s="103" t="s">
        <v>5</v>
      </c>
      <c r="G3" s="115" t="s">
        <v>24</v>
      </c>
      <c r="H3" s="116"/>
      <c r="I3" s="116"/>
      <c r="J3" s="116"/>
      <c r="K3" s="116"/>
      <c r="L3" s="116"/>
      <c r="M3" s="117"/>
      <c r="N3" s="103" t="s">
        <v>6</v>
      </c>
    </row>
    <row r="4" spans="1:15" ht="15.75" thickBot="1">
      <c r="A4" s="101"/>
      <c r="B4" s="104"/>
      <c r="C4" s="107"/>
      <c r="D4" s="110"/>
      <c r="E4" s="113"/>
      <c r="F4" s="104"/>
      <c r="G4" s="118"/>
      <c r="H4" s="119"/>
      <c r="I4" s="119"/>
      <c r="J4" s="119"/>
      <c r="K4" s="119"/>
      <c r="L4" s="119"/>
      <c r="M4" s="120"/>
      <c r="N4" s="104"/>
    </row>
    <row r="5" spans="1:15">
      <c r="A5" s="101"/>
      <c r="B5" s="104"/>
      <c r="C5" s="107"/>
      <c r="D5" s="110"/>
      <c r="E5" s="113"/>
      <c r="F5" s="104"/>
      <c r="G5" s="144" t="s">
        <v>7</v>
      </c>
      <c r="H5" s="146" t="s">
        <v>18</v>
      </c>
      <c r="I5" s="148" t="s">
        <v>19</v>
      </c>
      <c r="J5" s="148" t="s">
        <v>20</v>
      </c>
      <c r="K5" s="148" t="s">
        <v>21</v>
      </c>
      <c r="L5" s="148" t="s">
        <v>22</v>
      </c>
      <c r="M5" s="121" t="s">
        <v>23</v>
      </c>
      <c r="N5" s="104"/>
    </row>
    <row r="6" spans="1:15" ht="15.75" thickBot="1">
      <c r="A6" s="102"/>
      <c r="B6" s="105"/>
      <c r="C6" s="108"/>
      <c r="D6" s="111"/>
      <c r="E6" s="114"/>
      <c r="F6" s="105"/>
      <c r="G6" s="145"/>
      <c r="H6" s="147"/>
      <c r="I6" s="149"/>
      <c r="J6" s="149"/>
      <c r="K6" s="149"/>
      <c r="L6" s="149"/>
      <c r="M6" s="122"/>
      <c r="N6" s="105"/>
    </row>
    <row r="7" spans="1:15" ht="15.75" thickBot="1">
      <c r="A7" s="4">
        <v>1</v>
      </c>
      <c r="B7" s="5">
        <v>2</v>
      </c>
      <c r="C7" s="6">
        <v>3</v>
      </c>
      <c r="D7" s="5"/>
      <c r="E7" s="6">
        <v>4</v>
      </c>
      <c r="F7" s="5">
        <v>5</v>
      </c>
      <c r="G7" s="5">
        <v>6</v>
      </c>
      <c r="H7" s="7">
        <v>7</v>
      </c>
      <c r="I7" s="8">
        <v>8</v>
      </c>
      <c r="J7" s="8">
        <v>9</v>
      </c>
      <c r="K7" s="8">
        <v>10</v>
      </c>
      <c r="L7" s="8">
        <v>11</v>
      </c>
      <c r="M7" s="9">
        <v>12</v>
      </c>
      <c r="N7" s="5">
        <v>13</v>
      </c>
    </row>
    <row r="8" spans="1:15" ht="16.5" thickBot="1">
      <c r="A8" s="123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</row>
    <row r="9" spans="1:15" ht="15.75" thickBot="1">
      <c r="A9" s="126" t="s">
        <v>35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1:15" ht="15.75" thickBot="1">
      <c r="A10" s="10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5" ht="15.75" customHeight="1" thickBot="1">
      <c r="A11" s="129" t="s">
        <v>8</v>
      </c>
      <c r="B11" s="132" t="s">
        <v>25</v>
      </c>
      <c r="C11" s="135" t="s">
        <v>28</v>
      </c>
      <c r="D11" s="138"/>
      <c r="E11" s="141" t="s">
        <v>17</v>
      </c>
      <c r="F11" s="13" t="s">
        <v>9</v>
      </c>
      <c r="G11" s="14">
        <f>SUM(G13:G16)</f>
        <v>27345452.27</v>
      </c>
      <c r="H11" s="15">
        <f>SUM(H13:H16)</f>
        <v>4748266.05</v>
      </c>
      <c r="I11" s="16">
        <f t="shared" ref="I11:M11" si="0">SUM(I13:I16)</f>
        <v>4434973.96</v>
      </c>
      <c r="J11" s="16">
        <f t="shared" si="0"/>
        <v>7338212.2599999998</v>
      </c>
      <c r="K11" s="16">
        <f t="shared" si="0"/>
        <v>3608000</v>
      </c>
      <c r="L11" s="16">
        <f t="shared" si="0"/>
        <v>3608000</v>
      </c>
      <c r="M11" s="17">
        <f t="shared" si="0"/>
        <v>3608000</v>
      </c>
      <c r="N11" s="176" t="s">
        <v>32</v>
      </c>
      <c r="O11" s="18"/>
    </row>
    <row r="12" spans="1:15">
      <c r="A12" s="130"/>
      <c r="B12" s="133"/>
      <c r="C12" s="136"/>
      <c r="D12" s="139"/>
      <c r="E12" s="142"/>
      <c r="F12" s="19" t="s">
        <v>10</v>
      </c>
      <c r="G12" s="20"/>
      <c r="H12" s="21"/>
      <c r="I12" s="22"/>
      <c r="J12" s="22"/>
      <c r="K12" s="22"/>
      <c r="L12" s="22"/>
      <c r="M12" s="23"/>
      <c r="N12" s="177"/>
    </row>
    <row r="13" spans="1:15">
      <c r="A13" s="130"/>
      <c r="B13" s="133"/>
      <c r="C13" s="136"/>
      <c r="D13" s="139"/>
      <c r="E13" s="142"/>
      <c r="F13" s="24" t="s">
        <v>11</v>
      </c>
      <c r="G13" s="25">
        <f>SUM(H13:M13)</f>
        <v>5127707.0299999993</v>
      </c>
      <c r="H13" s="26">
        <v>1026239.44</v>
      </c>
      <c r="I13" s="26">
        <v>744276.56</v>
      </c>
      <c r="J13" s="26">
        <v>3357191.03</v>
      </c>
      <c r="K13" s="26">
        <v>0</v>
      </c>
      <c r="L13" s="26">
        <v>0</v>
      </c>
      <c r="M13" s="26">
        <v>0</v>
      </c>
      <c r="N13" s="177"/>
    </row>
    <row r="14" spans="1:15">
      <c r="A14" s="130"/>
      <c r="B14" s="133"/>
      <c r="C14" s="136"/>
      <c r="D14" s="139"/>
      <c r="E14" s="142"/>
      <c r="F14" s="24" t="s">
        <v>12</v>
      </c>
      <c r="G14" s="25">
        <f>SUM(H14:M14)</f>
        <v>569745.24</v>
      </c>
      <c r="H14" s="26">
        <v>114026.61</v>
      </c>
      <c r="I14" s="26">
        <v>82697.399999999994</v>
      </c>
      <c r="J14" s="26">
        <v>373021.23</v>
      </c>
      <c r="K14" s="26">
        <v>0</v>
      </c>
      <c r="L14" s="26">
        <v>0</v>
      </c>
      <c r="M14" s="26">
        <v>0</v>
      </c>
      <c r="N14" s="177"/>
    </row>
    <row r="15" spans="1:15">
      <c r="A15" s="130"/>
      <c r="B15" s="133"/>
      <c r="C15" s="136"/>
      <c r="D15" s="139"/>
      <c r="E15" s="142"/>
      <c r="F15" s="24" t="s">
        <v>13</v>
      </c>
      <c r="G15" s="25">
        <f>SUM(H15:M15)</f>
        <v>1200000</v>
      </c>
      <c r="H15" s="26">
        <v>200000</v>
      </c>
      <c r="I15" s="26">
        <v>200000</v>
      </c>
      <c r="J15" s="26">
        <v>200000</v>
      </c>
      <c r="K15" s="26">
        <v>200000</v>
      </c>
      <c r="L15" s="26">
        <v>200000</v>
      </c>
      <c r="M15" s="26">
        <v>200000</v>
      </c>
      <c r="N15" s="177"/>
    </row>
    <row r="16" spans="1:15" ht="15.75" thickBot="1">
      <c r="A16" s="131"/>
      <c r="B16" s="134"/>
      <c r="C16" s="137"/>
      <c r="D16" s="140"/>
      <c r="E16" s="143"/>
      <c r="F16" s="27" t="s">
        <v>14</v>
      </c>
      <c r="G16" s="28">
        <f>SUM(H16:M16)</f>
        <v>20448000</v>
      </c>
      <c r="H16" s="26">
        <f>20000*600*28.4/100</f>
        <v>3408000</v>
      </c>
      <c r="I16" s="26">
        <v>3408000</v>
      </c>
      <c r="J16" s="26">
        <v>3408000</v>
      </c>
      <c r="K16" s="26">
        <v>3408000</v>
      </c>
      <c r="L16" s="26">
        <v>3408000</v>
      </c>
      <c r="M16" s="26">
        <v>3408000</v>
      </c>
      <c r="N16" s="177"/>
    </row>
    <row r="17" spans="1:19" ht="3" hidden="1" customHeight="1">
      <c r="A17" s="129" t="s">
        <v>15</v>
      </c>
      <c r="B17" s="132" t="s">
        <v>26</v>
      </c>
      <c r="C17" s="135" t="s">
        <v>28</v>
      </c>
      <c r="D17" s="138"/>
      <c r="E17" s="141" t="s">
        <v>17</v>
      </c>
      <c r="F17" s="29" t="s">
        <v>9</v>
      </c>
      <c r="G17" s="14">
        <f>SUM(G19:G22)</f>
        <v>0</v>
      </c>
      <c r="H17" s="15">
        <f t="shared" ref="H17:M17" si="1">SUM(H19:H22)</f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7">
        <f t="shared" si="1"/>
        <v>0</v>
      </c>
      <c r="N17" s="177"/>
      <c r="O17" s="18"/>
    </row>
    <row r="18" spans="1:19" ht="15.75" hidden="1" customHeight="1" thickBot="1">
      <c r="A18" s="130"/>
      <c r="B18" s="133"/>
      <c r="C18" s="136"/>
      <c r="D18" s="139"/>
      <c r="E18" s="142"/>
      <c r="F18" s="30" t="s">
        <v>10</v>
      </c>
      <c r="G18" s="31"/>
      <c r="H18" s="32"/>
      <c r="I18" s="33"/>
      <c r="J18" s="33"/>
      <c r="K18" s="33"/>
      <c r="L18" s="33"/>
      <c r="M18" s="34"/>
      <c r="N18" s="177"/>
    </row>
    <row r="19" spans="1:19" ht="15.75" hidden="1" customHeight="1" thickBot="1">
      <c r="A19" s="130"/>
      <c r="B19" s="133"/>
      <c r="C19" s="136"/>
      <c r="D19" s="139"/>
      <c r="E19" s="142"/>
      <c r="F19" s="24" t="s">
        <v>11</v>
      </c>
      <c r="G19" s="25">
        <f>SUM(H19:M19)</f>
        <v>0</v>
      </c>
      <c r="H19" s="26">
        <v>0</v>
      </c>
      <c r="I19" s="35">
        <v>0</v>
      </c>
      <c r="J19" s="35">
        <f t="shared" ref="J19:K22" si="2">0*35000*10/100</f>
        <v>0</v>
      </c>
      <c r="K19" s="35">
        <f t="shared" si="2"/>
        <v>0</v>
      </c>
      <c r="L19" s="35">
        <v>0</v>
      </c>
      <c r="M19" s="35">
        <f>0*35000*10/100</f>
        <v>0</v>
      </c>
      <c r="N19" s="177"/>
    </row>
    <row r="20" spans="1:19" ht="15.75" hidden="1" customHeight="1" thickBot="1">
      <c r="A20" s="130"/>
      <c r="B20" s="133"/>
      <c r="C20" s="136"/>
      <c r="D20" s="139"/>
      <c r="E20" s="142"/>
      <c r="F20" s="24" t="s">
        <v>12</v>
      </c>
      <c r="G20" s="25">
        <f t="shared" ref="G20:G22" si="3">SUM(H20:M20)</f>
        <v>0</v>
      </c>
      <c r="H20" s="26">
        <v>0</v>
      </c>
      <c r="I20" s="35">
        <v>0</v>
      </c>
      <c r="J20" s="35">
        <f t="shared" si="2"/>
        <v>0</v>
      </c>
      <c r="K20" s="35">
        <f t="shared" si="2"/>
        <v>0</v>
      </c>
      <c r="L20" s="35">
        <v>0</v>
      </c>
      <c r="M20" s="35">
        <f>0*35000*10/100</f>
        <v>0</v>
      </c>
      <c r="N20" s="177"/>
    </row>
    <row r="21" spans="1:19" ht="15.75" hidden="1" customHeight="1" thickBot="1">
      <c r="A21" s="130"/>
      <c r="B21" s="133"/>
      <c r="C21" s="136"/>
      <c r="D21" s="139"/>
      <c r="E21" s="142"/>
      <c r="F21" s="24" t="s">
        <v>13</v>
      </c>
      <c r="G21" s="25">
        <v>0</v>
      </c>
      <c r="H21" s="26">
        <v>0</v>
      </c>
      <c r="I21" s="35">
        <v>0</v>
      </c>
      <c r="J21" s="35">
        <f t="shared" si="2"/>
        <v>0</v>
      </c>
      <c r="K21" s="35">
        <f t="shared" si="2"/>
        <v>0</v>
      </c>
      <c r="L21" s="35">
        <v>0</v>
      </c>
      <c r="M21" s="35">
        <f>0*35000*10/100</f>
        <v>0</v>
      </c>
      <c r="N21" s="177"/>
      <c r="O21" s="18"/>
    </row>
    <row r="22" spans="1:19" ht="15.75" hidden="1" customHeight="1" thickBot="1">
      <c r="A22" s="131"/>
      <c r="B22" s="134"/>
      <c r="C22" s="137"/>
      <c r="D22" s="140"/>
      <c r="E22" s="143"/>
      <c r="F22" s="36" t="s">
        <v>14</v>
      </c>
      <c r="G22" s="37">
        <f t="shared" si="3"/>
        <v>0</v>
      </c>
      <c r="H22" s="38">
        <v>0</v>
      </c>
      <c r="I22" s="35">
        <v>0</v>
      </c>
      <c r="J22" s="35">
        <f t="shared" si="2"/>
        <v>0</v>
      </c>
      <c r="K22" s="35">
        <f t="shared" si="2"/>
        <v>0</v>
      </c>
      <c r="L22" s="35">
        <v>0</v>
      </c>
      <c r="M22" s="35">
        <f>0*35000*10/100</f>
        <v>0</v>
      </c>
      <c r="N22" s="177"/>
      <c r="O22" s="18"/>
    </row>
    <row r="23" spans="1:19" ht="15.75" customHeight="1" thickBot="1">
      <c r="A23" s="129" t="s">
        <v>15</v>
      </c>
      <c r="B23" s="132" t="s">
        <v>56</v>
      </c>
      <c r="C23" s="135" t="s">
        <v>28</v>
      </c>
      <c r="D23" s="138"/>
      <c r="E23" s="141" t="s">
        <v>17</v>
      </c>
      <c r="F23" s="13" t="s">
        <v>9</v>
      </c>
      <c r="G23" s="14">
        <f>SUM(G25:G28)</f>
        <v>6157350.209999999</v>
      </c>
      <c r="H23" s="15">
        <f>SUM(H25:H28)</f>
        <v>2119194.7200000002</v>
      </c>
      <c r="I23" s="16">
        <f t="shared" ref="I23:M23" si="4">SUM(I25:I28)</f>
        <v>2164224.0499999998</v>
      </c>
      <c r="J23" s="16">
        <f t="shared" si="4"/>
        <v>1873931.44</v>
      </c>
      <c r="K23" s="16">
        <f t="shared" si="4"/>
        <v>0</v>
      </c>
      <c r="L23" s="16">
        <f t="shared" si="4"/>
        <v>0</v>
      </c>
      <c r="M23" s="17">
        <f t="shared" si="4"/>
        <v>0</v>
      </c>
      <c r="N23" s="177"/>
      <c r="O23" s="18"/>
    </row>
    <row r="24" spans="1:19">
      <c r="A24" s="130"/>
      <c r="B24" s="133"/>
      <c r="C24" s="136"/>
      <c r="D24" s="139"/>
      <c r="E24" s="142"/>
      <c r="F24" s="19" t="s">
        <v>10</v>
      </c>
      <c r="G24" s="20"/>
      <c r="H24" s="21"/>
      <c r="I24" s="22"/>
      <c r="J24" s="22"/>
      <c r="K24" s="22"/>
      <c r="L24" s="22"/>
      <c r="M24" s="23"/>
      <c r="N24" s="177"/>
    </row>
    <row r="25" spans="1:19">
      <c r="A25" s="130"/>
      <c r="B25" s="133"/>
      <c r="C25" s="136"/>
      <c r="D25" s="139"/>
      <c r="E25" s="142"/>
      <c r="F25" s="24" t="s">
        <v>11</v>
      </c>
      <c r="G25" s="25">
        <f>SUM(H25:M25)</f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77"/>
    </row>
    <row r="26" spans="1:19">
      <c r="A26" s="130"/>
      <c r="B26" s="133"/>
      <c r="C26" s="136"/>
      <c r="D26" s="139"/>
      <c r="E26" s="142"/>
      <c r="F26" s="24" t="s">
        <v>12</v>
      </c>
      <c r="G26" s="25">
        <f>SUM(H26:M26)</f>
        <v>6157350.209999999</v>
      </c>
      <c r="H26" s="26">
        <v>2119194.7200000002</v>
      </c>
      <c r="I26" s="26">
        <v>2164224.0499999998</v>
      </c>
      <c r="J26" s="26">
        <v>1873931.44</v>
      </c>
      <c r="K26" s="26">
        <v>0</v>
      </c>
      <c r="L26" s="26">
        <v>0</v>
      </c>
      <c r="M26" s="26">
        <v>0</v>
      </c>
      <c r="N26" s="177"/>
    </row>
    <row r="27" spans="1:19">
      <c r="A27" s="130"/>
      <c r="B27" s="133"/>
      <c r="C27" s="136"/>
      <c r="D27" s="139"/>
      <c r="E27" s="142"/>
      <c r="F27" s="24" t="s">
        <v>13</v>
      </c>
      <c r="G27" s="25">
        <f>SUM(H27:M27)</f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77"/>
    </row>
    <row r="28" spans="1:19" ht="15.75" thickBot="1">
      <c r="A28" s="131"/>
      <c r="B28" s="134"/>
      <c r="C28" s="137"/>
      <c r="D28" s="140"/>
      <c r="E28" s="143"/>
      <c r="F28" s="27" t="s">
        <v>14</v>
      </c>
      <c r="G28" s="28">
        <f>SUM(H28:M28)</f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78"/>
    </row>
    <row r="29" spans="1:19" s="48" customFormat="1" ht="15.75" thickBot="1">
      <c r="A29" s="39"/>
      <c r="B29" s="40"/>
      <c r="C29" s="41"/>
      <c r="D29" s="41"/>
      <c r="E29" s="150"/>
      <c r="F29" s="42" t="s">
        <v>9</v>
      </c>
      <c r="G29" s="43">
        <f>SUM(H29:M29)</f>
        <v>33502802.479999997</v>
      </c>
      <c r="H29" s="44">
        <f>SUM(H31:H34)</f>
        <v>6867460.7699999996</v>
      </c>
      <c r="I29" s="44">
        <f t="shared" ref="I29:M29" si="5">SUM(I31:I34)</f>
        <v>6599198.0099999998</v>
      </c>
      <c r="J29" s="44">
        <f t="shared" si="5"/>
        <v>9212143.6999999993</v>
      </c>
      <c r="K29" s="44">
        <f t="shared" si="5"/>
        <v>3608000</v>
      </c>
      <c r="L29" s="44">
        <f t="shared" si="5"/>
        <v>3608000</v>
      </c>
      <c r="M29" s="45">
        <f t="shared" si="5"/>
        <v>3608000</v>
      </c>
      <c r="N29" s="164"/>
      <c r="O29" s="46"/>
      <c r="P29" s="47"/>
      <c r="Q29" s="47"/>
      <c r="R29" s="47"/>
      <c r="S29" s="47"/>
    </row>
    <row r="30" spans="1:19" s="48" customFormat="1">
      <c r="A30" s="49"/>
      <c r="B30" s="47"/>
      <c r="C30" s="47"/>
      <c r="D30" s="47"/>
      <c r="E30" s="151"/>
      <c r="F30" s="50" t="s">
        <v>10</v>
      </c>
      <c r="G30" s="51"/>
      <c r="H30" s="52"/>
      <c r="I30" s="53"/>
      <c r="J30" s="53"/>
      <c r="K30" s="53"/>
      <c r="L30" s="53"/>
      <c r="M30" s="54"/>
      <c r="N30" s="165"/>
      <c r="O30" s="55"/>
      <c r="P30" s="55"/>
      <c r="Q30" s="55"/>
      <c r="R30" s="47"/>
      <c r="S30" s="47"/>
    </row>
    <row r="31" spans="1:19" s="48" customFormat="1">
      <c r="A31" s="49"/>
      <c r="B31" s="56"/>
      <c r="C31" s="47"/>
      <c r="D31" s="47"/>
      <c r="E31" s="151"/>
      <c r="F31" s="57" t="s">
        <v>11</v>
      </c>
      <c r="G31" s="58">
        <f>SUM(H31:M31)</f>
        <v>5127707.0299999993</v>
      </c>
      <c r="H31" s="59">
        <f>H25+H13</f>
        <v>1026239.44</v>
      </c>
      <c r="I31" s="59">
        <f t="shared" ref="I31:M31" si="6">I25+I13</f>
        <v>744276.56</v>
      </c>
      <c r="J31" s="59">
        <f t="shared" si="6"/>
        <v>3357191.03</v>
      </c>
      <c r="K31" s="59">
        <f t="shared" si="6"/>
        <v>0</v>
      </c>
      <c r="L31" s="59">
        <f t="shared" si="6"/>
        <v>0</v>
      </c>
      <c r="M31" s="59">
        <f t="shared" si="6"/>
        <v>0</v>
      </c>
      <c r="N31" s="165"/>
      <c r="O31" s="55"/>
      <c r="P31" s="55"/>
      <c r="Q31" s="55"/>
      <c r="R31" s="47"/>
      <c r="S31" s="47"/>
    </row>
    <row r="32" spans="1:19" s="48" customFormat="1">
      <c r="A32" s="49"/>
      <c r="B32" s="47"/>
      <c r="C32" s="47"/>
      <c r="D32" s="47"/>
      <c r="E32" s="151"/>
      <c r="F32" s="57" t="s">
        <v>12</v>
      </c>
      <c r="G32" s="58">
        <f t="shared" ref="G32:G34" si="7">SUM(H32:M32)</f>
        <v>6727095.4499999993</v>
      </c>
      <c r="H32" s="59">
        <f t="shared" ref="H32:M34" si="8">H26+H14</f>
        <v>2233221.33</v>
      </c>
      <c r="I32" s="59">
        <f t="shared" si="8"/>
        <v>2246921.4499999997</v>
      </c>
      <c r="J32" s="59">
        <f t="shared" si="8"/>
        <v>2246952.67</v>
      </c>
      <c r="K32" s="59">
        <f t="shared" si="8"/>
        <v>0</v>
      </c>
      <c r="L32" s="59">
        <f t="shared" si="8"/>
        <v>0</v>
      </c>
      <c r="M32" s="59">
        <f t="shared" si="8"/>
        <v>0</v>
      </c>
      <c r="N32" s="165"/>
      <c r="O32" s="55"/>
      <c r="P32" s="55"/>
      <c r="Q32" s="55"/>
      <c r="R32" s="47"/>
      <c r="S32" s="47"/>
    </row>
    <row r="33" spans="1:19" s="48" customFormat="1">
      <c r="A33" s="49"/>
      <c r="B33" s="47"/>
      <c r="C33" s="47"/>
      <c r="D33" s="47"/>
      <c r="E33" s="151"/>
      <c r="F33" s="57" t="s">
        <v>13</v>
      </c>
      <c r="G33" s="58">
        <f t="shared" si="7"/>
        <v>1200000</v>
      </c>
      <c r="H33" s="59">
        <f t="shared" si="8"/>
        <v>200000</v>
      </c>
      <c r="I33" s="59">
        <f t="shared" si="8"/>
        <v>200000</v>
      </c>
      <c r="J33" s="59">
        <f t="shared" si="8"/>
        <v>200000</v>
      </c>
      <c r="K33" s="59">
        <f t="shared" si="8"/>
        <v>200000</v>
      </c>
      <c r="L33" s="59">
        <f t="shared" si="8"/>
        <v>200000</v>
      </c>
      <c r="M33" s="59">
        <f t="shared" si="8"/>
        <v>200000</v>
      </c>
      <c r="N33" s="165"/>
      <c r="O33" s="55"/>
      <c r="P33" s="55"/>
      <c r="Q33" s="55"/>
      <c r="R33" s="47"/>
      <c r="S33" s="47"/>
    </row>
    <row r="34" spans="1:19" s="48" customFormat="1" ht="15.75" thickBot="1">
      <c r="A34" s="60"/>
      <c r="B34" s="61"/>
      <c r="C34" s="61"/>
      <c r="D34" s="61"/>
      <c r="E34" s="152"/>
      <c r="F34" s="62" t="s">
        <v>14</v>
      </c>
      <c r="G34" s="58">
        <f t="shared" si="7"/>
        <v>20448000</v>
      </c>
      <c r="H34" s="59">
        <f t="shared" si="8"/>
        <v>3408000</v>
      </c>
      <c r="I34" s="59">
        <f t="shared" si="8"/>
        <v>3408000</v>
      </c>
      <c r="J34" s="59">
        <f t="shared" si="8"/>
        <v>3408000</v>
      </c>
      <c r="K34" s="59">
        <f t="shared" si="8"/>
        <v>3408000</v>
      </c>
      <c r="L34" s="59">
        <f t="shared" si="8"/>
        <v>3408000</v>
      </c>
      <c r="M34" s="59">
        <f t="shared" si="8"/>
        <v>3408000</v>
      </c>
      <c r="N34" s="166"/>
      <c r="O34" s="55"/>
      <c r="P34" s="55"/>
      <c r="Q34" s="55"/>
      <c r="R34" s="47"/>
      <c r="S34" s="47"/>
    </row>
    <row r="35" spans="1:19" ht="15.75" thickBot="1">
      <c r="F35" s="63"/>
      <c r="G35" s="63"/>
      <c r="H35" s="63"/>
      <c r="I35" s="63"/>
      <c r="J35" s="63"/>
      <c r="K35" s="63"/>
      <c r="L35" s="63"/>
      <c r="M35" s="63"/>
      <c r="N35" s="63"/>
    </row>
    <row r="36" spans="1:19" ht="25.5" customHeight="1" thickBot="1">
      <c r="A36" s="123" t="s">
        <v>37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5"/>
    </row>
    <row r="37" spans="1:19" ht="21" customHeight="1" thickBot="1">
      <c r="A37" s="126" t="s">
        <v>38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</row>
    <row r="38" spans="1:19" ht="30.75" customHeight="1" thickBot="1">
      <c r="A38" s="162" t="s">
        <v>40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63"/>
    </row>
    <row r="39" spans="1:19" ht="15.75" customHeight="1" thickBot="1">
      <c r="A39" s="167" t="s">
        <v>29</v>
      </c>
      <c r="B39" s="159" t="s">
        <v>31</v>
      </c>
      <c r="C39" s="153" t="s">
        <v>28</v>
      </c>
      <c r="D39" s="170"/>
      <c r="E39" s="156" t="s">
        <v>17</v>
      </c>
      <c r="F39" s="64" t="s">
        <v>9</v>
      </c>
      <c r="G39" s="43">
        <f t="shared" ref="G39:L39" si="9">SUM(G41:G44)</f>
        <v>2638300</v>
      </c>
      <c r="H39" s="44">
        <f t="shared" si="9"/>
        <v>772300</v>
      </c>
      <c r="I39" s="65">
        <f t="shared" si="9"/>
        <v>33000</v>
      </c>
      <c r="J39" s="65">
        <f t="shared" si="9"/>
        <v>33000</v>
      </c>
      <c r="K39" s="65">
        <f t="shared" si="9"/>
        <v>600000</v>
      </c>
      <c r="L39" s="65">
        <f t="shared" si="9"/>
        <v>600000</v>
      </c>
      <c r="M39" s="66">
        <f>SUM(M41:M44)</f>
        <v>600000</v>
      </c>
      <c r="N39" s="173" t="s">
        <v>57</v>
      </c>
      <c r="O39" s="18"/>
    </row>
    <row r="40" spans="1:19">
      <c r="A40" s="168"/>
      <c r="B40" s="160"/>
      <c r="C40" s="154"/>
      <c r="D40" s="171"/>
      <c r="E40" s="157"/>
      <c r="F40" s="67" t="s">
        <v>10</v>
      </c>
      <c r="G40" s="31"/>
      <c r="H40" s="32"/>
      <c r="I40" s="33"/>
      <c r="J40" s="33"/>
      <c r="K40" s="33"/>
      <c r="L40" s="33"/>
      <c r="M40" s="34"/>
      <c r="N40" s="174"/>
    </row>
    <row r="41" spans="1:19">
      <c r="A41" s="168"/>
      <c r="B41" s="160"/>
      <c r="C41" s="154"/>
      <c r="D41" s="171"/>
      <c r="E41" s="157"/>
      <c r="F41" s="68" t="s">
        <v>11</v>
      </c>
      <c r="G41" s="25">
        <f>SUM(H41:M41)</f>
        <v>585270</v>
      </c>
      <c r="H41" s="26">
        <v>585270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74"/>
    </row>
    <row r="42" spans="1:19">
      <c r="A42" s="168"/>
      <c r="B42" s="160"/>
      <c r="C42" s="154"/>
      <c r="D42" s="171"/>
      <c r="E42" s="157"/>
      <c r="F42" s="68" t="s">
        <v>12</v>
      </c>
      <c r="G42" s="25">
        <f t="shared" ref="G42:G44" si="10">SUM(H42:M42)</f>
        <v>65030</v>
      </c>
      <c r="H42" s="26">
        <v>65030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74"/>
    </row>
    <row r="43" spans="1:19">
      <c r="A43" s="168"/>
      <c r="B43" s="160"/>
      <c r="C43" s="154"/>
      <c r="D43" s="171"/>
      <c r="E43" s="157"/>
      <c r="F43" s="68" t="s">
        <v>13</v>
      </c>
      <c r="G43" s="25">
        <f t="shared" si="10"/>
        <v>722000</v>
      </c>
      <c r="H43" s="26">
        <v>100000</v>
      </c>
      <c r="I43" s="26">
        <v>11000</v>
      </c>
      <c r="J43" s="26">
        <v>11000</v>
      </c>
      <c r="K43" s="26">
        <f t="shared" ref="K43:M43" si="11">2000000*10/100</f>
        <v>200000</v>
      </c>
      <c r="L43" s="26">
        <f t="shared" si="11"/>
        <v>200000</v>
      </c>
      <c r="M43" s="26">
        <f t="shared" si="11"/>
        <v>200000</v>
      </c>
      <c r="N43" s="174"/>
      <c r="O43" s="18"/>
    </row>
    <row r="44" spans="1:19" ht="15.75" thickBot="1">
      <c r="A44" s="169"/>
      <c r="B44" s="161"/>
      <c r="C44" s="155"/>
      <c r="D44" s="172"/>
      <c r="E44" s="158"/>
      <c r="F44" s="69" t="s">
        <v>14</v>
      </c>
      <c r="G44" s="37">
        <f t="shared" si="10"/>
        <v>1266000</v>
      </c>
      <c r="H44" s="26">
        <v>22000</v>
      </c>
      <c r="I44" s="26">
        <v>22000</v>
      </c>
      <c r="J44" s="26">
        <v>22000</v>
      </c>
      <c r="K44" s="26">
        <f t="shared" ref="K44:M44" si="12">2000000*20/100</f>
        <v>400000</v>
      </c>
      <c r="L44" s="26">
        <f t="shared" si="12"/>
        <v>400000</v>
      </c>
      <c r="M44" s="26">
        <f t="shared" si="12"/>
        <v>400000</v>
      </c>
      <c r="N44" s="175"/>
      <c r="O44" s="18"/>
    </row>
    <row r="45" spans="1:19" ht="15.75" thickBot="1">
      <c r="A45" s="162" t="s">
        <v>41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63"/>
      <c r="O45" s="18"/>
    </row>
    <row r="46" spans="1:19" ht="15.75" customHeight="1" thickBot="1">
      <c r="A46" s="167" t="s">
        <v>30</v>
      </c>
      <c r="B46" s="159" t="s">
        <v>39</v>
      </c>
      <c r="C46" s="153" t="s">
        <v>28</v>
      </c>
      <c r="D46" s="153" t="s">
        <v>55</v>
      </c>
      <c r="E46" s="156" t="s">
        <v>17</v>
      </c>
      <c r="F46" s="64" t="s">
        <v>9</v>
      </c>
      <c r="G46" s="43">
        <f t="shared" ref="G46:L46" si="13">SUM(G48:G51)</f>
        <v>300000</v>
      </c>
      <c r="H46" s="44">
        <f t="shared" si="13"/>
        <v>100000</v>
      </c>
      <c r="I46" s="65">
        <f t="shared" si="13"/>
        <v>100000</v>
      </c>
      <c r="J46" s="65">
        <f t="shared" si="13"/>
        <v>100000</v>
      </c>
      <c r="K46" s="65">
        <f t="shared" si="13"/>
        <v>0</v>
      </c>
      <c r="L46" s="65">
        <f t="shared" si="13"/>
        <v>0</v>
      </c>
      <c r="M46" s="66">
        <f>SUM(M48:M51)</f>
        <v>0</v>
      </c>
      <c r="N46" s="159" t="s">
        <v>54</v>
      </c>
      <c r="O46" s="18"/>
    </row>
    <row r="47" spans="1:19">
      <c r="A47" s="168"/>
      <c r="B47" s="160"/>
      <c r="C47" s="154"/>
      <c r="D47" s="154"/>
      <c r="E47" s="157"/>
      <c r="F47" s="67" t="s">
        <v>10</v>
      </c>
      <c r="G47" s="31"/>
      <c r="H47" s="32"/>
      <c r="I47" s="33"/>
      <c r="J47" s="33"/>
      <c r="K47" s="33"/>
      <c r="L47" s="33"/>
      <c r="M47" s="34"/>
      <c r="N47" s="160"/>
    </row>
    <row r="48" spans="1:19">
      <c r="A48" s="168"/>
      <c r="B48" s="160"/>
      <c r="C48" s="154"/>
      <c r="D48" s="154"/>
      <c r="E48" s="157"/>
      <c r="F48" s="68" t="s">
        <v>11</v>
      </c>
      <c r="G48" s="25">
        <f>SUM(H48:M48)</f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60"/>
    </row>
    <row r="49" spans="1:15">
      <c r="A49" s="168"/>
      <c r="B49" s="160"/>
      <c r="C49" s="154"/>
      <c r="D49" s="154"/>
      <c r="E49" s="157"/>
      <c r="F49" s="68" t="s">
        <v>12</v>
      </c>
      <c r="G49" s="25">
        <f t="shared" ref="G49:G51" si="14">SUM(H49:M49)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60"/>
    </row>
    <row r="50" spans="1:15">
      <c r="A50" s="168"/>
      <c r="B50" s="160"/>
      <c r="C50" s="154"/>
      <c r="D50" s="154"/>
      <c r="E50" s="157"/>
      <c r="F50" s="68" t="s">
        <v>13</v>
      </c>
      <c r="G50" s="25">
        <f t="shared" si="14"/>
        <v>300000</v>
      </c>
      <c r="H50" s="26">
        <v>100000</v>
      </c>
      <c r="I50" s="26">
        <v>100000</v>
      </c>
      <c r="J50" s="26">
        <v>100000</v>
      </c>
      <c r="K50" s="26">
        <v>0</v>
      </c>
      <c r="L50" s="26">
        <v>0</v>
      </c>
      <c r="M50" s="26">
        <v>0</v>
      </c>
      <c r="N50" s="160"/>
      <c r="O50" s="18"/>
    </row>
    <row r="51" spans="1:15" ht="15.75" thickBot="1">
      <c r="A51" s="169"/>
      <c r="B51" s="161"/>
      <c r="C51" s="155"/>
      <c r="D51" s="155"/>
      <c r="E51" s="158"/>
      <c r="F51" s="69" t="s">
        <v>14</v>
      </c>
      <c r="G51" s="25">
        <f t="shared" si="14"/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61"/>
      <c r="O51" s="18"/>
    </row>
    <row r="52" spans="1:15" ht="15.75" customHeight="1" thickBot="1">
      <c r="A52" s="167" t="s">
        <v>33</v>
      </c>
      <c r="B52" s="159" t="s">
        <v>45</v>
      </c>
      <c r="C52" s="153" t="s">
        <v>28</v>
      </c>
      <c r="D52" s="153" t="s">
        <v>49</v>
      </c>
      <c r="E52" s="156" t="s">
        <v>17</v>
      </c>
      <c r="F52" s="64" t="s">
        <v>9</v>
      </c>
      <c r="G52" s="43">
        <f t="shared" ref="G52:L52" si="15">SUM(G54:G57)</f>
        <v>20239598.890000001</v>
      </c>
      <c r="H52" s="44">
        <f t="shared" si="15"/>
        <v>20239598.890000001</v>
      </c>
      <c r="I52" s="65">
        <f t="shared" si="15"/>
        <v>0</v>
      </c>
      <c r="J52" s="65">
        <f t="shared" si="15"/>
        <v>0</v>
      </c>
      <c r="K52" s="65">
        <f t="shared" si="15"/>
        <v>0</v>
      </c>
      <c r="L52" s="65">
        <f t="shared" si="15"/>
        <v>0</v>
      </c>
      <c r="M52" s="66">
        <f>SUM(M54:M57)</f>
        <v>0</v>
      </c>
      <c r="N52" s="159" t="s">
        <v>51</v>
      </c>
      <c r="O52" s="18"/>
    </row>
    <row r="53" spans="1:15">
      <c r="A53" s="168"/>
      <c r="B53" s="160"/>
      <c r="C53" s="154"/>
      <c r="D53" s="154"/>
      <c r="E53" s="157"/>
      <c r="F53" s="67" t="s">
        <v>10</v>
      </c>
      <c r="G53" s="31"/>
      <c r="H53" s="32"/>
      <c r="I53" s="33"/>
      <c r="J53" s="33"/>
      <c r="K53" s="33"/>
      <c r="L53" s="33"/>
      <c r="M53" s="34"/>
      <c r="N53" s="160"/>
    </row>
    <row r="54" spans="1:15">
      <c r="A54" s="168"/>
      <c r="B54" s="160"/>
      <c r="C54" s="154"/>
      <c r="D54" s="154"/>
      <c r="E54" s="157"/>
      <c r="F54" s="68" t="s">
        <v>11</v>
      </c>
      <c r="G54" s="25">
        <f t="shared" ref="G54:G56" si="16">SUM(H54:M54)</f>
        <v>17851328</v>
      </c>
      <c r="H54" s="26">
        <v>17851328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60"/>
    </row>
    <row r="55" spans="1:15">
      <c r="A55" s="168"/>
      <c r="B55" s="160"/>
      <c r="C55" s="154"/>
      <c r="D55" s="154"/>
      <c r="E55" s="157"/>
      <c r="F55" s="68" t="s">
        <v>12</v>
      </c>
      <c r="G55" s="25">
        <f t="shared" si="16"/>
        <v>1983480.89</v>
      </c>
      <c r="H55" s="26">
        <v>1983480.89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60"/>
    </row>
    <row r="56" spans="1:15">
      <c r="A56" s="168"/>
      <c r="B56" s="160"/>
      <c r="C56" s="154"/>
      <c r="D56" s="154"/>
      <c r="E56" s="157"/>
      <c r="F56" s="68" t="s">
        <v>13</v>
      </c>
      <c r="G56" s="25">
        <f t="shared" si="16"/>
        <v>101200</v>
      </c>
      <c r="H56" s="26">
        <v>101200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160"/>
      <c r="O56" s="18"/>
    </row>
    <row r="57" spans="1:15" ht="15.75" thickBot="1">
      <c r="A57" s="169"/>
      <c r="B57" s="161"/>
      <c r="C57" s="155"/>
      <c r="D57" s="155"/>
      <c r="E57" s="158"/>
      <c r="F57" s="69" t="s">
        <v>14</v>
      </c>
      <c r="G57" s="25">
        <f>SUM(H57:M57)</f>
        <v>303590</v>
      </c>
      <c r="H57" s="26">
        <v>303590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161"/>
      <c r="O57" s="18"/>
    </row>
    <row r="58" spans="1:15" ht="15.75" customHeight="1" thickBot="1">
      <c r="A58" s="167" t="s">
        <v>43</v>
      </c>
      <c r="B58" s="159" t="s">
        <v>46</v>
      </c>
      <c r="C58" s="153" t="s">
        <v>28</v>
      </c>
      <c r="D58" s="153" t="s">
        <v>48</v>
      </c>
      <c r="E58" s="156" t="s">
        <v>17</v>
      </c>
      <c r="F58" s="64" t="s">
        <v>9</v>
      </c>
      <c r="G58" s="43">
        <f t="shared" ref="G58:L58" si="17">SUM(G60:G63)</f>
        <v>4129805.3599999994</v>
      </c>
      <c r="H58" s="44">
        <f t="shared" si="17"/>
        <v>3761207.5999999996</v>
      </c>
      <c r="I58" s="65">
        <f t="shared" si="17"/>
        <v>0</v>
      </c>
      <c r="J58" s="65">
        <f t="shared" si="17"/>
        <v>0</v>
      </c>
      <c r="K58" s="65">
        <f t="shared" si="17"/>
        <v>0</v>
      </c>
      <c r="L58" s="65">
        <f t="shared" si="17"/>
        <v>0</v>
      </c>
      <c r="M58" s="66">
        <f>SUM(M60:M63)</f>
        <v>0</v>
      </c>
      <c r="N58" s="159" t="s">
        <v>53</v>
      </c>
      <c r="O58" s="18"/>
    </row>
    <row r="59" spans="1:15">
      <c r="A59" s="168"/>
      <c r="B59" s="160"/>
      <c r="C59" s="154"/>
      <c r="D59" s="154"/>
      <c r="E59" s="157"/>
      <c r="F59" s="67" t="s">
        <v>10</v>
      </c>
      <c r="G59" s="31"/>
      <c r="H59" s="32"/>
      <c r="I59" s="33"/>
      <c r="J59" s="33"/>
      <c r="K59" s="33"/>
      <c r="L59" s="33"/>
      <c r="M59" s="34"/>
      <c r="N59" s="160"/>
    </row>
    <row r="60" spans="1:15">
      <c r="A60" s="168"/>
      <c r="B60" s="160"/>
      <c r="C60" s="154"/>
      <c r="D60" s="154"/>
      <c r="E60" s="157"/>
      <c r="F60" s="68" t="s">
        <v>11</v>
      </c>
      <c r="G60" s="25">
        <f>SUM(H60:M60)</f>
        <v>3317379.84</v>
      </c>
      <c r="H60" s="26">
        <v>3317379.84</v>
      </c>
      <c r="I60" s="26">
        <v>0</v>
      </c>
      <c r="J60" s="26">
        <v>0</v>
      </c>
      <c r="K60" s="26">
        <v>0</v>
      </c>
      <c r="L60" s="26">
        <v>0</v>
      </c>
      <c r="M60" s="70">
        <v>0</v>
      </c>
      <c r="N60" s="160"/>
    </row>
    <row r="61" spans="1:15">
      <c r="A61" s="168"/>
      <c r="B61" s="160"/>
      <c r="C61" s="154"/>
      <c r="D61" s="154"/>
      <c r="E61" s="157"/>
      <c r="F61" s="68" t="s">
        <v>12</v>
      </c>
      <c r="G61" s="25">
        <f t="shared" ref="G61" si="18">SUM(H61:M61)</f>
        <v>368597.76000000001</v>
      </c>
      <c r="H61" s="26">
        <v>368597.76000000001</v>
      </c>
      <c r="I61" s="26">
        <v>0</v>
      </c>
      <c r="J61" s="26">
        <v>0</v>
      </c>
      <c r="K61" s="26">
        <v>0</v>
      </c>
      <c r="L61" s="26">
        <v>0</v>
      </c>
      <c r="M61" s="70">
        <v>0</v>
      </c>
      <c r="N61" s="160"/>
    </row>
    <row r="62" spans="1:15">
      <c r="A62" s="168"/>
      <c r="B62" s="160"/>
      <c r="C62" s="154"/>
      <c r="D62" s="154"/>
      <c r="E62" s="157"/>
      <c r="F62" s="68" t="s">
        <v>13</v>
      </c>
      <c r="G62" s="25">
        <f>SUM(H61:M62)</f>
        <v>387407.76</v>
      </c>
      <c r="H62" s="26">
        <v>18810</v>
      </c>
      <c r="I62" s="26">
        <v>0</v>
      </c>
      <c r="J62" s="26">
        <v>0</v>
      </c>
      <c r="K62" s="26">
        <v>0</v>
      </c>
      <c r="L62" s="26">
        <v>0</v>
      </c>
      <c r="M62" s="70">
        <v>0</v>
      </c>
      <c r="N62" s="160"/>
      <c r="O62" s="18"/>
    </row>
    <row r="63" spans="1:15" ht="15.75" thickBot="1">
      <c r="A63" s="169"/>
      <c r="B63" s="161"/>
      <c r="C63" s="155"/>
      <c r="D63" s="155"/>
      <c r="E63" s="158"/>
      <c r="F63" s="71" t="s">
        <v>14</v>
      </c>
      <c r="G63" s="25">
        <f>SUM(H63:M63)</f>
        <v>56420</v>
      </c>
      <c r="H63" s="72">
        <v>56420</v>
      </c>
      <c r="I63" s="72">
        <v>0</v>
      </c>
      <c r="J63" s="72">
        <v>0</v>
      </c>
      <c r="K63" s="72">
        <v>0</v>
      </c>
      <c r="L63" s="72">
        <v>0</v>
      </c>
      <c r="M63" s="73">
        <v>0</v>
      </c>
      <c r="N63" s="161"/>
      <c r="O63" s="18"/>
    </row>
    <row r="64" spans="1:15" ht="15.75" customHeight="1" thickBot="1">
      <c r="A64" s="167" t="s">
        <v>44</v>
      </c>
      <c r="B64" s="159" t="s">
        <v>47</v>
      </c>
      <c r="C64" s="153" t="s">
        <v>28</v>
      </c>
      <c r="D64" s="153" t="s">
        <v>50</v>
      </c>
      <c r="E64" s="156" t="s">
        <v>17</v>
      </c>
      <c r="F64" s="64" t="s">
        <v>9</v>
      </c>
      <c r="G64" s="43">
        <f t="shared" ref="G64:L64" si="19">SUM(G66:G69)</f>
        <v>636382656.86000001</v>
      </c>
      <c r="H64" s="44">
        <f t="shared" si="19"/>
        <v>289940049.99000001</v>
      </c>
      <c r="I64" s="65">
        <f t="shared" si="19"/>
        <v>289485770</v>
      </c>
      <c r="J64" s="65">
        <f t="shared" si="19"/>
        <v>0</v>
      </c>
      <c r="K64" s="65">
        <f t="shared" si="19"/>
        <v>0</v>
      </c>
      <c r="L64" s="65">
        <f t="shared" si="19"/>
        <v>0</v>
      </c>
      <c r="M64" s="66">
        <f>SUM(M66:M69)</f>
        <v>0</v>
      </c>
      <c r="N64" s="159" t="s">
        <v>52</v>
      </c>
      <c r="O64" s="18"/>
    </row>
    <row r="65" spans="1:19">
      <c r="A65" s="168"/>
      <c r="B65" s="160"/>
      <c r="C65" s="154"/>
      <c r="D65" s="154"/>
      <c r="E65" s="157"/>
      <c r="F65" s="67" t="s">
        <v>10</v>
      </c>
      <c r="G65" s="31"/>
      <c r="H65" s="32"/>
      <c r="I65" s="33"/>
      <c r="J65" s="33"/>
      <c r="K65" s="33"/>
      <c r="L65" s="33"/>
      <c r="M65" s="34"/>
      <c r="N65" s="160"/>
    </row>
    <row r="66" spans="1:19">
      <c r="A66" s="168"/>
      <c r="B66" s="160"/>
      <c r="C66" s="154"/>
      <c r="D66" s="154"/>
      <c r="E66" s="157"/>
      <c r="F66" s="68" t="s">
        <v>11</v>
      </c>
      <c r="G66" s="25">
        <f>SUM(H66:M66)</f>
        <v>512611531.86000001</v>
      </c>
      <c r="H66" s="26">
        <v>256609124.99000001</v>
      </c>
      <c r="I66" s="26">
        <v>256002406.87</v>
      </c>
      <c r="J66" s="26">
        <v>0</v>
      </c>
      <c r="K66" s="26">
        <v>0</v>
      </c>
      <c r="L66" s="26">
        <v>0</v>
      </c>
      <c r="M66" s="70">
        <v>0</v>
      </c>
      <c r="N66" s="160"/>
    </row>
    <row r="67" spans="1:19">
      <c r="A67" s="168"/>
      <c r="B67" s="160"/>
      <c r="C67" s="154"/>
      <c r="D67" s="154"/>
      <c r="E67" s="157"/>
      <c r="F67" s="68" t="s">
        <v>12</v>
      </c>
      <c r="G67" s="25">
        <f t="shared" ref="G67" si="20">SUM(H67:M67)</f>
        <v>56956836.870000005</v>
      </c>
      <c r="H67" s="26">
        <v>28512125</v>
      </c>
      <c r="I67" s="26">
        <v>28444711.870000001</v>
      </c>
      <c r="J67" s="26">
        <v>0</v>
      </c>
      <c r="K67" s="26">
        <v>0</v>
      </c>
      <c r="L67" s="26">
        <v>0</v>
      </c>
      <c r="M67" s="70">
        <v>0</v>
      </c>
      <c r="N67" s="160"/>
    </row>
    <row r="68" spans="1:19">
      <c r="A68" s="168"/>
      <c r="B68" s="160"/>
      <c r="C68" s="154"/>
      <c r="D68" s="154"/>
      <c r="E68" s="157"/>
      <c r="F68" s="68" t="s">
        <v>13</v>
      </c>
      <c r="G68" s="25">
        <f>SUM(H67:M68)</f>
        <v>58086088.130000003</v>
      </c>
      <c r="H68" s="26">
        <v>454700</v>
      </c>
      <c r="I68" s="26">
        <v>674551.26</v>
      </c>
      <c r="J68" s="26">
        <v>0</v>
      </c>
      <c r="K68" s="26">
        <v>0</v>
      </c>
      <c r="L68" s="26">
        <v>0</v>
      </c>
      <c r="M68" s="70">
        <v>0</v>
      </c>
      <c r="N68" s="160"/>
      <c r="O68" s="18"/>
    </row>
    <row r="69" spans="1:19" ht="15.75" thickBot="1">
      <c r="A69" s="169"/>
      <c r="B69" s="161"/>
      <c r="C69" s="155"/>
      <c r="D69" s="155"/>
      <c r="E69" s="158"/>
      <c r="F69" s="71" t="s">
        <v>14</v>
      </c>
      <c r="G69" s="25">
        <f>SUM(H69:M69)</f>
        <v>8728200</v>
      </c>
      <c r="H69" s="72">
        <v>4364100</v>
      </c>
      <c r="I69" s="72">
        <v>4364100</v>
      </c>
      <c r="J69" s="72">
        <v>0</v>
      </c>
      <c r="K69" s="72">
        <v>0</v>
      </c>
      <c r="L69" s="72">
        <v>0</v>
      </c>
      <c r="M69" s="73">
        <v>0</v>
      </c>
      <c r="N69" s="161"/>
      <c r="O69" s="18"/>
    </row>
    <row r="70" spans="1:19" s="48" customFormat="1" ht="15.75" thickBot="1">
      <c r="A70" s="74"/>
      <c r="B70" s="75"/>
      <c r="C70" s="76"/>
      <c r="D70" s="77"/>
      <c r="E70" s="78"/>
      <c r="F70" s="79" t="s">
        <v>9</v>
      </c>
      <c r="G70" s="43">
        <f>SUM(G72:G75)</f>
        <v>606364926.48000002</v>
      </c>
      <c r="H70" s="44">
        <f>SUM(H72:H75)</f>
        <v>314813156.48000002</v>
      </c>
      <c r="I70" s="44">
        <f t="shared" ref="I70:M70" si="21">SUM(I72:I75)</f>
        <v>289618770</v>
      </c>
      <c r="J70" s="44">
        <f t="shared" si="21"/>
        <v>133000</v>
      </c>
      <c r="K70" s="44">
        <f t="shared" si="21"/>
        <v>600000</v>
      </c>
      <c r="L70" s="44">
        <f t="shared" si="21"/>
        <v>600000</v>
      </c>
      <c r="M70" s="44">
        <f t="shared" si="21"/>
        <v>600000</v>
      </c>
      <c r="N70" s="75"/>
      <c r="O70" s="80"/>
    </row>
    <row r="71" spans="1:19" s="48" customFormat="1" ht="15.75" thickBot="1">
      <c r="A71" s="49"/>
      <c r="B71" s="47"/>
      <c r="C71" s="47"/>
      <c r="D71" s="47"/>
      <c r="E71" s="81"/>
      <c r="F71" s="82" t="s">
        <v>10</v>
      </c>
      <c r="G71" s="83"/>
      <c r="H71" s="84"/>
      <c r="I71" s="84"/>
      <c r="J71" s="84"/>
      <c r="K71" s="84"/>
      <c r="L71" s="84"/>
      <c r="M71" s="84"/>
      <c r="N71" s="85"/>
      <c r="O71" s="55"/>
      <c r="P71" s="55"/>
      <c r="Q71" s="55"/>
      <c r="R71" s="47"/>
      <c r="S71" s="47"/>
    </row>
    <row r="72" spans="1:19" s="48" customFormat="1" ht="15.75" thickBot="1">
      <c r="A72" s="49"/>
      <c r="B72" s="56"/>
      <c r="C72" s="47"/>
      <c r="D72" s="47"/>
      <c r="E72" s="81"/>
      <c r="F72" s="86" t="s">
        <v>11</v>
      </c>
      <c r="G72" s="87">
        <f>SUM(H72:M72)</f>
        <v>534365509.70000005</v>
      </c>
      <c r="H72" s="88">
        <f>H66+H60+H54+H48+H41</f>
        <v>278363102.83000004</v>
      </c>
      <c r="I72" s="88">
        <f t="shared" ref="I72:M72" si="22">I66+I60+I54+I48+I41</f>
        <v>256002406.87</v>
      </c>
      <c r="J72" s="88">
        <f t="shared" si="22"/>
        <v>0</v>
      </c>
      <c r="K72" s="88">
        <f t="shared" si="22"/>
        <v>0</v>
      </c>
      <c r="L72" s="88">
        <f t="shared" si="22"/>
        <v>0</v>
      </c>
      <c r="M72" s="88">
        <f t="shared" si="22"/>
        <v>0</v>
      </c>
      <c r="N72" s="85"/>
      <c r="O72" s="55"/>
      <c r="P72" s="55"/>
      <c r="Q72" s="55"/>
      <c r="R72" s="47"/>
      <c r="S72" s="47"/>
    </row>
    <row r="73" spans="1:19" s="48" customFormat="1" ht="15.75" thickBot="1">
      <c r="A73" s="49"/>
      <c r="B73" s="47"/>
      <c r="C73" s="47"/>
      <c r="D73" s="47"/>
      <c r="E73" s="81"/>
      <c r="F73" s="89" t="s">
        <v>12</v>
      </c>
      <c r="G73" s="90">
        <f t="shared" ref="G73:G75" si="23">SUM(H73:M73)</f>
        <v>59373945.520000003</v>
      </c>
      <c r="H73" s="88">
        <f t="shared" ref="H73:M75" si="24">H67+H61+H55+H49+H42</f>
        <v>30929233.650000002</v>
      </c>
      <c r="I73" s="88">
        <f t="shared" si="24"/>
        <v>28444711.870000001</v>
      </c>
      <c r="J73" s="88">
        <f t="shared" si="24"/>
        <v>0</v>
      </c>
      <c r="K73" s="88">
        <f t="shared" si="24"/>
        <v>0</v>
      </c>
      <c r="L73" s="88">
        <f t="shared" si="24"/>
        <v>0</v>
      </c>
      <c r="M73" s="88">
        <f t="shared" si="24"/>
        <v>0</v>
      </c>
      <c r="N73" s="85"/>
      <c r="O73" s="55"/>
      <c r="P73" s="55"/>
      <c r="Q73" s="55"/>
      <c r="R73" s="47"/>
      <c r="S73" s="47"/>
    </row>
    <row r="74" spans="1:19" s="48" customFormat="1" ht="15.75" thickBot="1">
      <c r="A74" s="49"/>
      <c r="B74" s="47"/>
      <c r="C74" s="47"/>
      <c r="D74" s="47"/>
      <c r="E74" s="81"/>
      <c r="F74" s="89" t="s">
        <v>13</v>
      </c>
      <c r="G74" s="90">
        <f t="shared" si="23"/>
        <v>2271261.2599999998</v>
      </c>
      <c r="H74" s="88">
        <f t="shared" si="24"/>
        <v>774710</v>
      </c>
      <c r="I74" s="88">
        <f t="shared" si="24"/>
        <v>785551.26</v>
      </c>
      <c r="J74" s="88">
        <f t="shared" si="24"/>
        <v>111000</v>
      </c>
      <c r="K74" s="88">
        <f t="shared" si="24"/>
        <v>200000</v>
      </c>
      <c r="L74" s="88">
        <f t="shared" si="24"/>
        <v>200000</v>
      </c>
      <c r="M74" s="88">
        <f t="shared" si="24"/>
        <v>200000</v>
      </c>
      <c r="N74" s="85"/>
      <c r="O74" s="55"/>
      <c r="P74" s="55"/>
      <c r="Q74" s="55"/>
      <c r="R74" s="47"/>
      <c r="S74" s="47"/>
    </row>
    <row r="75" spans="1:19" s="48" customFormat="1" ht="15.75" thickBot="1">
      <c r="A75" s="60"/>
      <c r="B75" s="61"/>
      <c r="C75" s="61"/>
      <c r="D75" s="61"/>
      <c r="E75" s="91"/>
      <c r="F75" s="92" t="s">
        <v>14</v>
      </c>
      <c r="G75" s="93">
        <f t="shared" si="23"/>
        <v>10354210</v>
      </c>
      <c r="H75" s="88">
        <f t="shared" si="24"/>
        <v>4746110</v>
      </c>
      <c r="I75" s="88">
        <f t="shared" si="24"/>
        <v>4386100</v>
      </c>
      <c r="J75" s="88">
        <f t="shared" si="24"/>
        <v>22000</v>
      </c>
      <c r="K75" s="88">
        <f t="shared" si="24"/>
        <v>400000</v>
      </c>
      <c r="L75" s="88">
        <f t="shared" si="24"/>
        <v>400000</v>
      </c>
      <c r="M75" s="88">
        <f t="shared" si="24"/>
        <v>400000</v>
      </c>
      <c r="N75" s="94"/>
      <c r="O75" s="55"/>
      <c r="P75" s="55"/>
      <c r="Q75" s="55"/>
      <c r="R75" s="47"/>
      <c r="S75" s="47"/>
    </row>
    <row r="76" spans="1:19" ht="15.75" thickBot="1">
      <c r="A76" s="39" t="s">
        <v>42</v>
      </c>
      <c r="B76" s="40"/>
      <c r="C76" s="41"/>
      <c r="D76" s="41"/>
      <c r="E76" s="150"/>
      <c r="F76" s="42"/>
      <c r="G76" s="43">
        <f>SUM(H76:M76)</f>
        <v>639867728.96000004</v>
      </c>
      <c r="H76" s="44">
        <f>SUM(H78:H81)</f>
        <v>321680617.25000006</v>
      </c>
      <c r="I76" s="44">
        <f t="shared" ref="I76:M76" si="25">SUM(I78:I81)</f>
        <v>296217968.00999999</v>
      </c>
      <c r="J76" s="44">
        <f t="shared" si="25"/>
        <v>9345143.6999999993</v>
      </c>
      <c r="K76" s="44">
        <f t="shared" si="25"/>
        <v>4208000</v>
      </c>
      <c r="L76" s="44">
        <f t="shared" si="25"/>
        <v>4208000</v>
      </c>
      <c r="M76" s="45">
        <f t="shared" si="25"/>
        <v>4208000</v>
      </c>
      <c r="N76" s="164"/>
    </row>
    <row r="77" spans="1:19">
      <c r="A77" s="49"/>
      <c r="B77" s="47"/>
      <c r="C77" s="47"/>
      <c r="D77" s="47"/>
      <c r="E77" s="151"/>
      <c r="F77" s="50" t="s">
        <v>10</v>
      </c>
      <c r="G77" s="51"/>
      <c r="H77" s="52"/>
      <c r="I77" s="53"/>
      <c r="J77" s="53"/>
      <c r="K77" s="53"/>
      <c r="L77" s="53"/>
      <c r="M77" s="54"/>
      <c r="N77" s="165"/>
    </row>
    <row r="78" spans="1:19">
      <c r="A78" s="49"/>
      <c r="B78" s="56"/>
      <c r="C78" s="47"/>
      <c r="D78" s="47"/>
      <c r="E78" s="151"/>
      <c r="F78" s="57" t="s">
        <v>11</v>
      </c>
      <c r="G78" s="58">
        <f>SUM(H78:M78)</f>
        <v>539493216.73000002</v>
      </c>
      <c r="H78" s="95">
        <f t="shared" ref="H78:M81" si="26">H72+H31</f>
        <v>279389342.27000004</v>
      </c>
      <c r="I78" s="95">
        <f t="shared" si="26"/>
        <v>256746683.43000001</v>
      </c>
      <c r="J78" s="95">
        <f t="shared" si="26"/>
        <v>3357191.03</v>
      </c>
      <c r="K78" s="95">
        <f t="shared" si="26"/>
        <v>0</v>
      </c>
      <c r="L78" s="95">
        <f t="shared" si="26"/>
        <v>0</v>
      </c>
      <c r="M78" s="90">
        <f t="shared" si="26"/>
        <v>0</v>
      </c>
      <c r="N78" s="165"/>
    </row>
    <row r="79" spans="1:19">
      <c r="A79" s="49"/>
      <c r="B79" s="47"/>
      <c r="C79" s="47"/>
      <c r="D79" s="47"/>
      <c r="E79" s="151"/>
      <c r="F79" s="57" t="s">
        <v>12</v>
      </c>
      <c r="G79" s="58">
        <f t="shared" ref="G79:G81" si="27">SUM(H79:M79)</f>
        <v>66101040.970000006</v>
      </c>
      <c r="H79" s="95">
        <f t="shared" si="26"/>
        <v>33162454.980000004</v>
      </c>
      <c r="I79" s="95">
        <f t="shared" si="26"/>
        <v>30691633.32</v>
      </c>
      <c r="J79" s="95">
        <f t="shared" si="26"/>
        <v>2246952.67</v>
      </c>
      <c r="K79" s="95">
        <f t="shared" si="26"/>
        <v>0</v>
      </c>
      <c r="L79" s="95">
        <f t="shared" si="26"/>
        <v>0</v>
      </c>
      <c r="M79" s="90">
        <f t="shared" si="26"/>
        <v>0</v>
      </c>
      <c r="N79" s="165"/>
    </row>
    <row r="80" spans="1:19">
      <c r="A80" s="49"/>
      <c r="B80" s="47"/>
      <c r="C80" s="47"/>
      <c r="D80" s="47"/>
      <c r="E80" s="151"/>
      <c r="F80" s="57" t="s">
        <v>13</v>
      </c>
      <c r="G80" s="58">
        <f t="shared" si="27"/>
        <v>3471261.26</v>
      </c>
      <c r="H80" s="95">
        <f t="shared" si="26"/>
        <v>974710</v>
      </c>
      <c r="I80" s="95">
        <f t="shared" si="26"/>
        <v>985551.26</v>
      </c>
      <c r="J80" s="95">
        <f t="shared" si="26"/>
        <v>311000</v>
      </c>
      <c r="K80" s="95">
        <f t="shared" si="26"/>
        <v>400000</v>
      </c>
      <c r="L80" s="95">
        <f t="shared" si="26"/>
        <v>400000</v>
      </c>
      <c r="M80" s="90">
        <f t="shared" si="26"/>
        <v>400000</v>
      </c>
      <c r="N80" s="165"/>
    </row>
    <row r="81" spans="1:14" ht="15.75" thickBot="1">
      <c r="A81" s="60"/>
      <c r="B81" s="61"/>
      <c r="C81" s="61"/>
      <c r="D81" s="61"/>
      <c r="E81" s="152"/>
      <c r="F81" s="62" t="s">
        <v>14</v>
      </c>
      <c r="G81" s="96">
        <f t="shared" si="27"/>
        <v>30802210</v>
      </c>
      <c r="H81" s="97">
        <f t="shared" si="26"/>
        <v>8154110</v>
      </c>
      <c r="I81" s="97">
        <f t="shared" si="26"/>
        <v>7794100</v>
      </c>
      <c r="J81" s="97">
        <f t="shared" si="26"/>
        <v>3430000</v>
      </c>
      <c r="K81" s="97">
        <f t="shared" si="26"/>
        <v>3808000</v>
      </c>
      <c r="L81" s="97">
        <f t="shared" si="26"/>
        <v>3808000</v>
      </c>
      <c r="M81" s="93">
        <f t="shared" si="26"/>
        <v>3808000</v>
      </c>
      <c r="N81" s="166"/>
    </row>
  </sheetData>
  <mergeCells count="73">
    <mergeCell ref="N29:N34"/>
    <mergeCell ref="A36:N36"/>
    <mergeCell ref="A23:A28"/>
    <mergeCell ref="B23:B28"/>
    <mergeCell ref="C23:C28"/>
    <mergeCell ref="D23:D28"/>
    <mergeCell ref="E23:E28"/>
    <mergeCell ref="E58:E63"/>
    <mergeCell ref="N58:N63"/>
    <mergeCell ref="A52:A57"/>
    <mergeCell ref="B52:B57"/>
    <mergeCell ref="C52:C57"/>
    <mergeCell ref="D52:D57"/>
    <mergeCell ref="E52:E57"/>
    <mergeCell ref="N64:N69"/>
    <mergeCell ref="A64:A69"/>
    <mergeCell ref="B64:B69"/>
    <mergeCell ref="C64:C69"/>
    <mergeCell ref="D64:D69"/>
    <mergeCell ref="E64:E69"/>
    <mergeCell ref="E76:E81"/>
    <mergeCell ref="N76:N81"/>
    <mergeCell ref="A38:N38"/>
    <mergeCell ref="A39:A44"/>
    <mergeCell ref="B39:B44"/>
    <mergeCell ref="C39:C44"/>
    <mergeCell ref="D39:D44"/>
    <mergeCell ref="E39:E44"/>
    <mergeCell ref="N39:N44"/>
    <mergeCell ref="A46:A51"/>
    <mergeCell ref="B46:B51"/>
    <mergeCell ref="N52:N57"/>
    <mergeCell ref="A58:A63"/>
    <mergeCell ref="B58:B63"/>
    <mergeCell ref="C58:C63"/>
    <mergeCell ref="D58:D63"/>
    <mergeCell ref="A37:N37"/>
    <mergeCell ref="C46:C51"/>
    <mergeCell ref="D46:D51"/>
    <mergeCell ref="E46:E51"/>
    <mergeCell ref="N46:N51"/>
    <mergeCell ref="A45:N45"/>
    <mergeCell ref="L5:L6"/>
    <mergeCell ref="E29:E34"/>
    <mergeCell ref="A17:A22"/>
    <mergeCell ref="B17:B22"/>
    <mergeCell ref="C17:C22"/>
    <mergeCell ref="D17:D22"/>
    <mergeCell ref="E17:E22"/>
    <mergeCell ref="A8:N8"/>
    <mergeCell ref="A9:N9"/>
    <mergeCell ref="A11:A16"/>
    <mergeCell ref="B11:B16"/>
    <mergeCell ref="C11:C16"/>
    <mergeCell ref="D11:D16"/>
    <mergeCell ref="E11:E16"/>
    <mergeCell ref="N11:N28"/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2020-03-16T07:13:56Z</dcterms:modified>
</cp:coreProperties>
</file>