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480" windowHeight="8970" activeTab="0"/>
  </bookViews>
  <sheets>
    <sheet name="Лист1" sheetId="1" r:id="rId1"/>
    <sheet name="Лист1 (2)" sheetId="2" r:id="rId2"/>
  </sheets>
  <definedNames>
    <definedName name="_xlnm.Print_Area" localSheetId="0">'Лист1'!$A$1:$Q$278</definedName>
    <definedName name="_xlnm.Print_Area" localSheetId="1">'Лист1 (2)'!$A$1:$I$54</definedName>
  </definedNames>
  <calcPr fullCalcOnLoad="1"/>
</workbook>
</file>

<file path=xl/sharedStrings.xml><?xml version="1.0" encoding="utf-8"?>
<sst xmlns="http://schemas.openxmlformats.org/spreadsheetml/2006/main" count="606" uniqueCount="199">
  <si>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</si>
  <si>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</si>
  <si>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</si>
  <si>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</si>
  <si>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</si>
  <si>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</si>
  <si>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</si>
  <si>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</si>
  <si>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</si>
  <si>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</si>
  <si>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</si>
  <si>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</si>
  <si>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1.1.</t>
  </si>
  <si>
    <t>ИТОГО ПО ПРОГРАММЕ</t>
  </si>
  <si>
    <t>Ответственный исполнитель</t>
  </si>
  <si>
    <t xml:space="preserve">Приложение № 1 
</t>
  </si>
  <si>
    <t xml:space="preserve">Объемы финансирования, 
в т.ч. по годам    
(рублей)
</t>
  </si>
  <si>
    <t>Замена одного котла Универсал-6  мощностью 0,166 МВт на один котел мощностью 0,4 МВт на котельной Плосской ООШ в МО "Плосское"</t>
  </si>
  <si>
    <t>5.1.</t>
  </si>
  <si>
    <t>6.1.</t>
  </si>
  <si>
    <t>Капитальный ремонт 3 скважин участка № 2 по улице Павла Синицкого в поселке Кизема</t>
  </si>
  <si>
    <t>Капитальный ремонт 3 скважин  участка № 2 по улице Павла Синицкого в поселке Кизема</t>
  </si>
  <si>
    <t>Замена одного котла Универсал-5 мощностью 0,118 МВт на один котел мощностью 1,16 МВт на котельной МБОУ "Дмитриевская СОШ" в МО "Дмитриевское"</t>
  </si>
  <si>
    <t>Устройство газоходов на котельной МБОУ "Лойгинская СОШ" в  МО "Лойгинское"</t>
  </si>
  <si>
    <t>7.1.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</si>
  <si>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</si>
  <si>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8.1.</t>
  </si>
  <si>
    <t>Разработка программ комплексного развития систем коммунальной инфраструктуры  в сельских поселениях МО "Устьянский муниципальный район" в количестве 10 единиц</t>
  </si>
  <si>
    <t>9.1.</t>
  </si>
  <si>
    <t>Проведение капитального ремонта квартиры № 1 дома № 3 по улице Комсомольской в поселке Глубокий МО "Бестужевское"</t>
  </si>
  <si>
    <t>10.1.</t>
  </si>
  <si>
    <t>Проведение работ по подготовке объектов ТЭК и ЖКХ МО "Ростовско-Минское" к отопительному периоду 2016-2017 годов</t>
  </si>
  <si>
    <t>Проведение работ по подготовке объектов ТЭК и ЖКХ МО "Строевское" к отопительному периоду 2016-2017 годов</t>
  </si>
  <si>
    <t>11.1.</t>
  </si>
  <si>
    <t xml:space="preserve"> Модернизация тепловых сетей от котельной № 1 по улице Заводская 17 в поселке Октябрьский Устьянского района Архангельской области </t>
  </si>
  <si>
    <t>12.1.</t>
  </si>
  <si>
    <t>Приобретение материально-технических ресурсов для муниципальных унитарных предприятий</t>
  </si>
  <si>
    <t xml:space="preserve"> Модернизация тепловых сетей от котельной № 1 по улице Заводская 17 в поселке Октябрьский Устьянского района Архангельской области протяженностью 862 метра</t>
  </si>
  <si>
    <t>13.1.</t>
  </si>
  <si>
    <t>Разработка ПСД на строительство водопровода в селе Шангалы МО "Шангальское"</t>
  </si>
  <si>
    <t xml:space="preserve">Приобретение жилых помещений в количестве 2 единиц для переселения граждан из аварийного жилого фонда </t>
  </si>
  <si>
    <t>Переселение граждан из аварийного жилищного фонда на территории МО  "Октябрьское" МО "Устьянский муниципальный район"</t>
  </si>
  <si>
    <t>Строительство, модернизация и капитальный ремонт объектов жилищно-коммунального хозяйства</t>
  </si>
  <si>
    <t>Задача 1. Строительство, модернизация и капитальный ремонт объектов жилищно-коммунального хозяйства на территории сельских поселений МО "Устьянский мунциипальный район"</t>
  </si>
  <si>
    <t>Задача 2. Замена устаревших котлов на новые на котельных в сельских поселениях муниципального образования "Устьянский муниципальный район"</t>
  </si>
  <si>
    <t>Задача 3.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</si>
  <si>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Задача 4. Капитальный ремонт источников водоснабжения на территории сельских поселений МО "Устьянский муниципальный район"</t>
  </si>
  <si>
    <t>Задача 7. Проведение капитального ремонта многоквартирных домов в сельских поселениях МО "Устьянский муниципальный район"</t>
  </si>
  <si>
    <t>Задача 8. Подготовка объектов ТЭК и ЖКХ сельских поселений МО "Устьянский муниципальный район" к отопительному периоду</t>
  </si>
  <si>
    <t>Задача 9. Модернизация тепловых сетей от котельной № 1 по улице Заводская 17 в поселке Октябрьский Устьянского района Архангельской области</t>
  </si>
  <si>
    <t>Задача 10. Приобретение материально-технических ресурсов для муниципальных унитарных предприятий</t>
  </si>
  <si>
    <t>Задача 11. Выполнение мероприятий в области жилищного хозяйства на территории сельских поселений МО "Устьянский муниципальный район"</t>
  </si>
  <si>
    <t>Задача 12. Разработка ПСД на строительство водопровода в селе Шангалы МО "Шангальское"</t>
  </si>
  <si>
    <t>Задача 13. Переселение граждан из аварийного жилищного фонда на территории МО  "Октябрьское" МО "Устьянский муниципальный район"</t>
  </si>
  <si>
    <t>Проведение капитального ремонта двухквартирных МКД в количестве 5 единиц</t>
  </si>
  <si>
    <t>Проведение мероприятий по строительству, модернизации и капитальному ремонту объектов жилищно-коммунального хозяйства в количестве 10 единиц</t>
  </si>
  <si>
    <t>2016-2017</t>
  </si>
  <si>
    <t>2.1.</t>
  </si>
  <si>
    <t>2.2.</t>
  </si>
  <si>
    <t>2.3.</t>
  </si>
  <si>
    <t>3.1.</t>
  </si>
  <si>
    <t>4.1.</t>
  </si>
  <si>
    <t>7.2.</t>
  </si>
  <si>
    <t>8.2.</t>
  </si>
  <si>
    <t>7.3.</t>
  </si>
  <si>
    <t>7.4.</t>
  </si>
  <si>
    <t>Устранение последствий пожара в  квартире № 6 дома № 26 по улице Ленина в селе Шангалы МО "Шангальское"</t>
  </si>
  <si>
    <t>Закупка 4 электрических конвекторов для восстановления теплоснабжения квартиры № 2 дома № 1 по улице Попова в деревне Нагорская МО "Ростовско-Минское"</t>
  </si>
  <si>
    <t>Устранение последствий пожара в  1 жилом помещении</t>
  </si>
  <si>
    <t>Восстановление теплоснабжения в 1 жилом помещении</t>
  </si>
  <si>
    <t>14.1.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</si>
  <si>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</t>
  </si>
  <si>
    <t>Задача 15. Формирование современной городской среды на территории МО "Устьянский муниципальный район" в 2017 году</t>
  </si>
  <si>
    <t>15.1.</t>
  </si>
  <si>
    <t>15.2.</t>
  </si>
  <si>
    <t>Администрация МО "Устьянский муниципальный район" в лице управления строительства и инфраструктуры, администрация МО "Октябрьское"</t>
  </si>
  <si>
    <t>Администрация МО "Устьянский муниципальный район" в лице управления строительства и инфраструктуры, администрация МО "Киземское"</t>
  </si>
  <si>
    <t>Перечень мероприятий муниципальной программы "Комплексное развитие систем коммунальной инфраструктуры на территории  мунициипального образования  "Устьянский муниципальный район" на 2016-2025 годы"</t>
  </si>
  <si>
    <t>15.3.</t>
  </si>
  <si>
    <t>15.4.</t>
  </si>
  <si>
    <t>15.5.</t>
  </si>
  <si>
    <t>Обустройство дворовой территории по адресу МО "Киземское" п.Кизема, ул.Заводская, д.5</t>
  </si>
  <si>
    <t>Обустройство территории у Дома культуры по адресу МО "Киземское" п.Кизема, ул.Спортивная, д.1б</t>
  </si>
  <si>
    <t>Обустройство дворовой территории по адресу МО "Октябрьское" п.Октябрьский, ул.Заводская, д.18</t>
  </si>
  <si>
    <t>Обустройство дворовой территории по адресу МО "Октябрьское" п.Октябрьский, ул.Ленина, д.46,48 и 50</t>
  </si>
  <si>
    <t>Обустройство территории у Дома культуры по адресу МО "Октябрьское" п.Октябрьский, ул.Ленина, д.43</t>
  </si>
  <si>
    <t>Проведение работ по подготовке объектов ТЭК и ЖКХ МО "Устьянский муниципальный район" к отопительному периоду 2018-2019 годов</t>
  </si>
  <si>
    <t>4.2.</t>
  </si>
  <si>
    <t>Капитальный ремонт источников децентрализованного водоснабжения на территории сельских поселений муниципального образования "Устьянский муниципальный район"</t>
  </si>
  <si>
    <t>14.2.</t>
  </si>
  <si>
    <t>Проведение капитального ремонта жилищного фонда</t>
  </si>
  <si>
    <t>Задача 14. Обеспечение выполнения  функций и полномочий  на территории  сельских поселений    МО "Устьянский муниципальный район"</t>
  </si>
  <si>
    <t>Задача 5. Уплата взносов на капитальный ремонт многоквартирных домов, находящихся  на территории сельских поселений МО "Устьянский муниципальный район"                                                                         в Фонд капитального ремонта многоквартирных домов Архангельской области</t>
  </si>
  <si>
    <t>8.1.1.</t>
  </si>
  <si>
    <t>Уплата счетов по электроэнергии, начисляемых на объекты, находящиеся в муниципальной собственности</t>
  </si>
  <si>
    <t>Администрация МО "Устьянский муниципальный район»</t>
  </si>
  <si>
    <t>Задача 16. Мероприятия в области благоустройства коммунального хозяйства.</t>
  </si>
  <si>
    <t>Задача 17. Организация ритуальных услуг.</t>
  </si>
  <si>
    <t xml:space="preserve">Организация ритуальных услуг по погребению </t>
  </si>
  <si>
    <t>16.1.</t>
  </si>
  <si>
    <t>17.1.</t>
  </si>
  <si>
    <t>Обеспечение выполнения функций  Управлением строительства и инфраструктуры администрации МО "Устьянский муниципальный район"</t>
  </si>
  <si>
    <t xml:space="preserve">Финансовое обеспечение переданных полномочий в рамках организации в границах поселений электро-, тепло-, газо-, и водоснабжения </t>
  </si>
  <si>
    <t>2016-2021</t>
  </si>
  <si>
    <t>2017-2021</t>
  </si>
  <si>
    <t>2018-2019</t>
  </si>
  <si>
    <t>2016-20121</t>
  </si>
  <si>
    <t>Управление строительства и инфраструктуры администрации муниципального образования «Устьянский муниципальный район»</t>
  </si>
  <si>
    <t>Задача 18. Исполнение судебных актов</t>
  </si>
  <si>
    <t>18.1.</t>
  </si>
  <si>
    <t>Ремонт подвесного моста через р. Устья в д. Левоплосское, МО "Плосское"</t>
  </si>
  <si>
    <t>Задача 19. Ремонт подвесного моста</t>
  </si>
  <si>
    <t>19.1.</t>
  </si>
  <si>
    <t>Приложение № 1</t>
  </si>
  <si>
    <t xml:space="preserve"> </t>
  </si>
  <si>
    <t>3.1.1.</t>
  </si>
  <si>
    <t xml:space="preserve"> В т.ч. содержание кладбищ и оказание ритуальных услуг на территории муниципального образования "Березницкое"</t>
  </si>
  <si>
    <t>3.1.2.</t>
  </si>
  <si>
    <t xml:space="preserve"> В т.ч. содержание кладбищ и оказание ритуальных услуг на территории муниципального образования "Бестужевское"</t>
  </si>
  <si>
    <t xml:space="preserve"> В т.ч. содержание кладбищ и оказание ритуальных услуг на территории муниципального образования "Дмитриевское"</t>
  </si>
  <si>
    <t>3.1.3.</t>
  </si>
  <si>
    <t>3.1.4.</t>
  </si>
  <si>
    <t xml:space="preserve"> В т.ч. содержание кладбищ и оказание ритуальных услуг на территории муниципального образования "Илезское"</t>
  </si>
  <si>
    <t>3.1.5.</t>
  </si>
  <si>
    <t xml:space="preserve"> В т.ч. содержание кладбищ и оказание ритуальных услуг на территории муниципального образования "Лихачевское"</t>
  </si>
  <si>
    <t>3.1.6.</t>
  </si>
  <si>
    <t xml:space="preserve"> В т.ч. содержание кладбищ и оказание ритуальных услуг на территории муниципального образования "Лойгинское"</t>
  </si>
  <si>
    <t xml:space="preserve"> В т.ч. содержание кладбищ и оказание ритуальных услуг на территории муниципального образования "Малодорское"</t>
  </si>
  <si>
    <t>3.1.7.</t>
  </si>
  <si>
    <t>3.1.8.</t>
  </si>
  <si>
    <t xml:space="preserve"> В т.ч. содержание кладбищ и оказание ритуальных услуг на территории муниципального образования "Орловское"</t>
  </si>
  <si>
    <t>3.1.9.</t>
  </si>
  <si>
    <t xml:space="preserve"> В т.ч. содержание кладбищ и оказание ритуальных услуг на территории муниципального образования "Плосское"</t>
  </si>
  <si>
    <t>3.1.10.</t>
  </si>
  <si>
    <t xml:space="preserve"> В т.ч. содержание кладбищ и оказание ритуальных услуг на территории муниципального образования "Ростовско-Минское"</t>
  </si>
  <si>
    <t>3.1.11.</t>
  </si>
  <si>
    <t xml:space="preserve"> В т.ч. содержание кладбищ и оказание ритуальных услуг на территории муниципального образования "Синицкое"</t>
  </si>
  <si>
    <t>3.1.12.</t>
  </si>
  <si>
    <t xml:space="preserve"> В т.ч. содержание кладбищ и оказание ритуальных услуг на территории муниципального образования "Строевское"</t>
  </si>
  <si>
    <t>3.1.13.</t>
  </si>
  <si>
    <t xml:space="preserve"> В т.ч. содержание кладбищ и оказание ритуальных услуг на территории муниципального образования "Череновское"</t>
  </si>
  <si>
    <t>14.2.1.</t>
  </si>
  <si>
    <t>14.2.2.</t>
  </si>
  <si>
    <t>В т.ч. финансовое обеспечение переданных полномочий в рамках организации в границах поселений электро-, тепло-, газо-, и водоснабжения на территории муниципального образования "Березницкое"</t>
  </si>
  <si>
    <t>Администрация муниципального образования «Березницкое»</t>
  </si>
  <si>
    <t>Финансовое обеспечение переданных полномочий в рамках организации в границах поселений электро-, тепло-, газо-, и водоснабжения на территории муниципального образования "Шангальское"</t>
  </si>
  <si>
    <t>Администрация муниципального образования «Шангальское»</t>
  </si>
  <si>
    <t>Администрация муниципального образования "Березницкое"</t>
  </si>
  <si>
    <t>Администрация муниципального образования "Бестужевское"</t>
  </si>
  <si>
    <t>Администрация муниципального образования "Дмитриевское"</t>
  </si>
  <si>
    <t>Администрация муниципального образования "Илезское"</t>
  </si>
  <si>
    <t>Администрация муниципального образования "Лихачевское"</t>
  </si>
  <si>
    <t>Администрация муниципального образования "Лойгинское"</t>
  </si>
  <si>
    <t>Администрация муниципального образования "Малодорское"</t>
  </si>
  <si>
    <t>Администрация муниципального образования "Орловское"</t>
  </si>
  <si>
    <t>Администрация муниципального образования "Плосское"</t>
  </si>
  <si>
    <t>Администрация муниципального образования "Ростовско-Минское"</t>
  </si>
  <si>
    <t>Администрация муниципального образования "Синицкое"</t>
  </si>
  <si>
    <t>Администрация муниципального образования "Строевское"</t>
  </si>
  <si>
    <t>Администрация муниципального образования "Череновское"</t>
  </si>
  <si>
    <t>3.1.14.</t>
  </si>
  <si>
    <t xml:space="preserve"> В т.ч. содержание кладбищ и оказание ритуальных услуг на территории муниципального образования "Киземское",муниципального образования "Шангальское"</t>
  </si>
  <si>
    <t>2019-2019</t>
  </si>
  <si>
    <t>Уборка 3 кладбищ  и оказание ритуальных услуг на территории муниципального образования "Березницкое"</t>
  </si>
  <si>
    <t>Уборка 2 кладбищ  и оказание ритуальных услуг на территории муниципального образования "Бестужевское"</t>
  </si>
  <si>
    <t>Уборка 5 кладбищ  и оказание ритуальных услуг на территории муниципального образования "Дмитриевское"</t>
  </si>
  <si>
    <t>Уборка 5 кладбищ  и оказание ритуальных услуг на территории муниципального образования "Илезское"</t>
  </si>
  <si>
    <t>Уборка 4 кладбищ  и оказание ритуальных услуг на территории муниципального образования "Лихачевское"</t>
  </si>
  <si>
    <t>Уборка 1 кладбища  и оказание ритуальных услуг на территории муниципального образования "Лойгинское"</t>
  </si>
  <si>
    <t>Уборка 2 кладбищ  и оказание ритуальных услуг на территории муниципального образования "Малодорское"</t>
  </si>
  <si>
    <t>Уборка 3 кладбищ  и оказание ритуальных услуг на территории муниципального образования "Орловское"</t>
  </si>
  <si>
    <t>Уборка 2 кладбищ  и оказание ритуальных услуг на территории муниципального образования "Ростовско-Минское"</t>
  </si>
  <si>
    <t>Уборка 2 кладбищ  и оказание ритуальных услуг на территории муниципального образования "Синицкое"</t>
  </si>
  <si>
    <t>Уборка 1 кладбища  и оказание ритуальных услуг на территории муниципального образования "Череновское"</t>
  </si>
  <si>
    <t>Уборка 1 кладбища  и оказание ритуальных услуг на территории муниципального образования "Плосское"</t>
  </si>
  <si>
    <t>Уборка 3 кладбищ  и оказание ритуальных услуг на территории муниципального образования "Строевское"</t>
  </si>
  <si>
    <t>Оказание ритуальных услуг, уборка 3 кладбищ  и на территории муниципального образования "Киземское", 2 кладбищ  на территории муниципального образования "Шангальское"</t>
  </si>
  <si>
    <t>Уборка 39 кладбищ  в сельских поселениях муниципального образования "Устьянский муниципальный район"</t>
  </si>
  <si>
    <t>Уборка 39 кладбищ и оказание ритуальных услуг в сельских поселениях муниципального образования "Устьянский муниципальный район"</t>
  </si>
  <si>
    <t>Финансовое обеспечение переданных полномочий в рамках организации в границах поселений электро-, тепло-, газо-, и водоснабжения на территории муниципального образования "Березницкое"</t>
  </si>
  <si>
    <t xml:space="preserve">Оплата судебных решений по исполнительным листам </t>
  </si>
  <si>
    <t>3.2.</t>
  </si>
  <si>
    <t>Разработка проектно-сметной документации по проектированию кладбищ</t>
  </si>
  <si>
    <t>8.3.</t>
  </si>
  <si>
    <t>Мероприятия по подготовке к отопительному сезону</t>
  </si>
  <si>
    <t>Разработка 1 проектно-сметной документации по проектированию кладбищ</t>
  </si>
  <si>
    <t>Проведение работ по подготовке объектов ТЭК и ЖКХ МО "Устьянский муниципальный район" к отопительному периоду 2019-2020 годов</t>
  </si>
  <si>
    <t>12.2.</t>
  </si>
  <si>
    <t>Экспертиза ПСД на строительство водопровода в селе Шангалы МО "Шангальское"</t>
  </si>
  <si>
    <t>16.1.1.</t>
  </si>
  <si>
    <t>16.1.2.</t>
  </si>
  <si>
    <t xml:space="preserve"> Уплата счетов по электроэнергии, начисляемых на объекты, находящиеся в муниципальной собственности</t>
  </si>
  <si>
    <t xml:space="preserve">                                                            Задача 6. Разработка программ комплексного развития систем коммунальной инфраструктуры  в сельских поселениях МО "Устьянский муниципальный район" </t>
  </si>
  <si>
    <t xml:space="preserve">Предоставление субсидии муниципальным унитарным предприятиям в целях предупреждения банкротства и восстановления платежеспособности </t>
  </si>
  <si>
    <t>20.1.</t>
  </si>
  <si>
    <t>Задача 20. Восстановление платежеспособности муниципальных унитарных предприятий</t>
  </si>
  <si>
    <t>2019-2023</t>
  </si>
  <si>
    <t xml:space="preserve">к постановлению администрации муниципального образования 
«Устьянский мунципиальный район»
от октября 2019 г. № </t>
  </si>
  <si>
    <t>Отсутствие на территории Устьянского района неплатежеспособных муниципальных унитарных предприятий.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</si>
</sst>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top"/>
    </xf>
    <xf numFmtId="0" fontId="3" fillId="33" borderId="12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16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6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1"/>
  <sheetViews>
    <sheetView tabSelected="1" view="pageBreakPreview" zoomScaleSheetLayoutView="100" zoomScalePageLayoutView="0" workbookViewId="0" topLeftCell="A252">
      <selection activeCell="B253" sqref="B253:B258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1.375" style="0" customWidth="1"/>
    <col min="7" max="7" width="14.75390625" style="0" customWidth="1"/>
    <col min="8" max="8" width="10.875" style="0" bestFit="1" customWidth="1"/>
    <col min="9" max="9" width="11.375" style="0" customWidth="1"/>
    <col min="10" max="10" width="10.875" style="60" customWidth="1"/>
    <col min="17" max="17" width="29.125" style="0" customWidth="1"/>
  </cols>
  <sheetData>
    <row r="1" spans="1:17" ht="16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0"/>
      <c r="N1" s="40"/>
      <c r="O1" s="40"/>
      <c r="P1" s="40"/>
      <c r="Q1" s="44" t="s">
        <v>113</v>
      </c>
    </row>
    <row r="2" spans="1:17" ht="22.5" customHeight="1">
      <c r="A2" s="39"/>
      <c r="B2" s="39"/>
      <c r="C2" s="39"/>
      <c r="D2" s="39"/>
      <c r="E2" s="39"/>
      <c r="F2" s="39"/>
      <c r="G2" s="43"/>
      <c r="H2" s="39"/>
      <c r="I2" s="72" t="s">
        <v>114</v>
      </c>
      <c r="J2" s="72"/>
      <c r="K2" s="72"/>
      <c r="L2" s="72"/>
      <c r="M2" s="40"/>
      <c r="N2" s="40"/>
      <c r="O2" s="40"/>
      <c r="P2" s="71" t="s">
        <v>197</v>
      </c>
      <c r="Q2" s="107"/>
    </row>
    <row r="3" spans="1:17" ht="22.5" customHeight="1">
      <c r="A3" s="39"/>
      <c r="B3" s="39"/>
      <c r="C3" s="39"/>
      <c r="D3" s="39"/>
      <c r="E3" s="39"/>
      <c r="F3" s="39"/>
      <c r="G3" s="39"/>
      <c r="H3" s="39"/>
      <c r="I3" s="72"/>
      <c r="J3" s="72"/>
      <c r="K3" s="72"/>
      <c r="L3" s="72"/>
      <c r="M3" s="40"/>
      <c r="N3" s="40"/>
      <c r="O3" s="40"/>
      <c r="P3" s="107"/>
      <c r="Q3" s="107"/>
    </row>
    <row r="4" spans="1:17" ht="22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40"/>
      <c r="N4" s="40"/>
      <c r="O4" s="40"/>
      <c r="P4" s="40"/>
      <c r="Q4" s="44" t="s">
        <v>113</v>
      </c>
    </row>
    <row r="5" spans="1:17" ht="36" customHeight="1">
      <c r="A5" s="103" t="s">
        <v>77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37"/>
      <c r="N5" s="37"/>
      <c r="O5" s="37"/>
      <c r="P5" s="37"/>
      <c r="Q5" s="38"/>
    </row>
    <row r="6" spans="1:17" ht="56.25" customHeight="1">
      <c r="A6" s="86" t="s">
        <v>1</v>
      </c>
      <c r="B6" s="86" t="s">
        <v>0</v>
      </c>
      <c r="C6" s="86" t="s">
        <v>14</v>
      </c>
      <c r="D6" s="86" t="s">
        <v>2</v>
      </c>
      <c r="E6" s="86" t="s">
        <v>3</v>
      </c>
      <c r="F6" s="105" t="s">
        <v>16</v>
      </c>
      <c r="G6" s="106"/>
      <c r="H6" s="106"/>
      <c r="I6" s="106"/>
      <c r="J6" s="106"/>
      <c r="K6" s="106"/>
      <c r="L6" s="106"/>
      <c r="M6" s="5"/>
      <c r="N6" s="5"/>
      <c r="O6" s="5"/>
      <c r="P6" s="6"/>
      <c r="Q6" s="86" t="s">
        <v>4</v>
      </c>
    </row>
    <row r="7" spans="1:17" ht="12.75">
      <c r="A7" s="86"/>
      <c r="B7" s="86"/>
      <c r="C7" s="86"/>
      <c r="D7" s="86"/>
      <c r="E7" s="86"/>
      <c r="F7" s="2" t="s">
        <v>5</v>
      </c>
      <c r="G7" s="2">
        <v>2016</v>
      </c>
      <c r="H7" s="2">
        <v>2017</v>
      </c>
      <c r="I7" s="2">
        <v>2018</v>
      </c>
      <c r="J7" s="47">
        <v>2019</v>
      </c>
      <c r="K7" s="2">
        <v>2020</v>
      </c>
      <c r="L7" s="2">
        <v>2021</v>
      </c>
      <c r="M7" s="2">
        <v>2022</v>
      </c>
      <c r="N7" s="2">
        <v>2023</v>
      </c>
      <c r="O7" s="2">
        <v>2024</v>
      </c>
      <c r="P7" s="2">
        <v>2025</v>
      </c>
      <c r="Q7" s="86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47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 s="3" customFormat="1" ht="12.75" customHeight="1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48"/>
      <c r="K9" s="12"/>
      <c r="L9" s="12"/>
      <c r="M9" s="12"/>
      <c r="N9" s="12"/>
      <c r="O9" s="12"/>
      <c r="P9" s="12"/>
      <c r="Q9" s="13"/>
    </row>
    <row r="10" spans="1:17" s="3" customFormat="1" ht="15.75" customHeight="1">
      <c r="A10" s="87" t="s">
        <v>12</v>
      </c>
      <c r="B10" s="87" t="s">
        <v>42</v>
      </c>
      <c r="C10" s="65" t="s">
        <v>107</v>
      </c>
      <c r="D10" s="87">
        <v>2017</v>
      </c>
      <c r="E10" s="19" t="s">
        <v>6</v>
      </c>
      <c r="F10" s="23">
        <f aca="true" t="shared" si="0" ref="F10:F15">SUM(G10:P10)</f>
        <v>1449492.81</v>
      </c>
      <c r="G10" s="9">
        <f>SUM(G11:G15)</f>
        <v>0</v>
      </c>
      <c r="H10" s="23">
        <f aca="true" t="shared" si="1" ref="H10:P10">SUM(H11:H15)</f>
        <v>1449492.81</v>
      </c>
      <c r="I10" s="9">
        <f t="shared" si="1"/>
        <v>0</v>
      </c>
      <c r="J10" s="4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87" t="s">
        <v>55</v>
      </c>
    </row>
    <row r="11" spans="1:17" s="3" customFormat="1" ht="12.75">
      <c r="A11" s="87"/>
      <c r="B11" s="87"/>
      <c r="C11" s="66"/>
      <c r="D11" s="87"/>
      <c r="E11" s="19" t="s">
        <v>7</v>
      </c>
      <c r="F11" s="9">
        <f t="shared" si="0"/>
        <v>0</v>
      </c>
      <c r="G11" s="9">
        <v>0</v>
      </c>
      <c r="H11" s="9">
        <v>0</v>
      </c>
      <c r="I11" s="9">
        <v>0</v>
      </c>
      <c r="J11" s="4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87"/>
    </row>
    <row r="12" spans="1:17" s="3" customFormat="1" ht="12.75">
      <c r="A12" s="87"/>
      <c r="B12" s="87"/>
      <c r="C12" s="66"/>
      <c r="D12" s="87"/>
      <c r="E12" s="19" t="s">
        <v>8</v>
      </c>
      <c r="F12" s="23">
        <f t="shared" si="0"/>
        <v>449492.81</v>
      </c>
      <c r="G12" s="9">
        <v>0</v>
      </c>
      <c r="H12" s="23">
        <v>449492.81</v>
      </c>
      <c r="I12" s="9">
        <v>0</v>
      </c>
      <c r="J12" s="4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87"/>
    </row>
    <row r="13" spans="1:17" s="3" customFormat="1" ht="12.75">
      <c r="A13" s="87"/>
      <c r="B13" s="87"/>
      <c r="C13" s="66"/>
      <c r="D13" s="87"/>
      <c r="E13" s="19" t="s">
        <v>9</v>
      </c>
      <c r="F13" s="9">
        <f t="shared" si="0"/>
        <v>1000000</v>
      </c>
      <c r="G13" s="9">
        <v>0</v>
      </c>
      <c r="H13" s="9">
        <v>1000000</v>
      </c>
      <c r="I13" s="9">
        <v>0</v>
      </c>
      <c r="J13" s="4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87"/>
    </row>
    <row r="14" spans="1:17" s="3" customFormat="1" ht="12.75">
      <c r="A14" s="87"/>
      <c r="B14" s="87"/>
      <c r="C14" s="66"/>
      <c r="D14" s="87"/>
      <c r="E14" s="19" t="s">
        <v>10</v>
      </c>
      <c r="F14" s="9">
        <f t="shared" si="0"/>
        <v>0</v>
      </c>
      <c r="G14" s="9">
        <v>0</v>
      </c>
      <c r="H14" s="9">
        <v>0</v>
      </c>
      <c r="I14" s="9">
        <v>0</v>
      </c>
      <c r="J14" s="4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87"/>
    </row>
    <row r="15" spans="1:17" s="3" customFormat="1" ht="15.75" customHeight="1">
      <c r="A15" s="87"/>
      <c r="B15" s="87"/>
      <c r="C15" s="67"/>
      <c r="D15" s="87"/>
      <c r="E15" s="19" t="s">
        <v>11</v>
      </c>
      <c r="F15" s="9">
        <f t="shared" si="0"/>
        <v>0</v>
      </c>
      <c r="G15" s="9">
        <v>0</v>
      </c>
      <c r="H15" s="9">
        <v>0</v>
      </c>
      <c r="I15" s="9">
        <v>0</v>
      </c>
      <c r="J15" s="4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87"/>
    </row>
    <row r="16" spans="1:17" s="3" customFormat="1" ht="12.75" customHeight="1">
      <c r="A16" s="82" t="s">
        <v>44</v>
      </c>
      <c r="B16" s="83"/>
      <c r="C16" s="83"/>
      <c r="D16" s="83"/>
      <c r="E16" s="83"/>
      <c r="F16" s="83"/>
      <c r="G16" s="83"/>
      <c r="H16" s="83"/>
      <c r="I16" s="83"/>
      <c r="J16" s="50"/>
      <c r="K16" s="16"/>
      <c r="L16" s="16"/>
      <c r="M16" s="16"/>
      <c r="N16" s="16"/>
      <c r="O16" s="16"/>
      <c r="P16" s="16"/>
      <c r="Q16" s="17"/>
    </row>
    <row r="17" spans="1:17" s="3" customFormat="1" ht="12.75" customHeight="1">
      <c r="A17" s="65" t="s">
        <v>57</v>
      </c>
      <c r="B17" s="68" t="s">
        <v>22</v>
      </c>
      <c r="C17" s="65" t="s">
        <v>107</v>
      </c>
      <c r="D17" s="65">
        <v>2016</v>
      </c>
      <c r="E17" s="19" t="s">
        <v>6</v>
      </c>
      <c r="F17" s="9">
        <f aca="true" t="shared" si="2" ref="F17:F23">SUM(G17:P17)</f>
        <v>1400000</v>
      </c>
      <c r="G17" s="9">
        <f aca="true" t="shared" si="3" ref="G17:P17">SUM(G18:G22)</f>
        <v>1400000</v>
      </c>
      <c r="H17" s="9">
        <f t="shared" si="3"/>
        <v>0</v>
      </c>
      <c r="I17" s="9">
        <f t="shared" si="3"/>
        <v>0</v>
      </c>
      <c r="J17" s="4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68" t="s">
        <v>22</v>
      </c>
    </row>
    <row r="18" spans="1:17" s="3" customFormat="1" ht="12.75">
      <c r="A18" s="66"/>
      <c r="B18" s="69"/>
      <c r="C18" s="66"/>
      <c r="D18" s="66"/>
      <c r="E18" s="19" t="s">
        <v>7</v>
      </c>
      <c r="F18" s="9">
        <f t="shared" si="2"/>
        <v>0</v>
      </c>
      <c r="G18" s="9">
        <v>0</v>
      </c>
      <c r="H18" s="9">
        <v>0</v>
      </c>
      <c r="I18" s="9">
        <v>0</v>
      </c>
      <c r="J18" s="51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69"/>
    </row>
    <row r="19" spans="1:17" s="3" customFormat="1" ht="12.75">
      <c r="A19" s="66"/>
      <c r="B19" s="69"/>
      <c r="C19" s="66"/>
      <c r="D19" s="66"/>
      <c r="E19" s="19" t="s">
        <v>8</v>
      </c>
      <c r="F19" s="9">
        <f t="shared" si="2"/>
        <v>0</v>
      </c>
      <c r="G19" s="9">
        <v>0</v>
      </c>
      <c r="H19" s="9">
        <v>0</v>
      </c>
      <c r="I19" s="9">
        <v>0</v>
      </c>
      <c r="J19" s="51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69"/>
    </row>
    <row r="20" spans="1:17" s="3" customFormat="1" ht="12.75">
      <c r="A20" s="66"/>
      <c r="B20" s="69"/>
      <c r="C20" s="66"/>
      <c r="D20" s="66"/>
      <c r="E20" s="19" t="s">
        <v>9</v>
      </c>
      <c r="F20" s="9">
        <f t="shared" si="2"/>
        <v>1400000</v>
      </c>
      <c r="G20" s="9">
        <v>1400000</v>
      </c>
      <c r="H20" s="9">
        <v>0</v>
      </c>
      <c r="I20" s="9">
        <v>0</v>
      </c>
      <c r="J20" s="51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69"/>
    </row>
    <row r="21" spans="1:17" s="3" customFormat="1" ht="12.75">
      <c r="A21" s="66"/>
      <c r="B21" s="69"/>
      <c r="C21" s="66"/>
      <c r="D21" s="66"/>
      <c r="E21" s="19" t="s">
        <v>10</v>
      </c>
      <c r="F21" s="9">
        <f t="shared" si="2"/>
        <v>0</v>
      </c>
      <c r="G21" s="9">
        <v>0</v>
      </c>
      <c r="H21" s="9">
        <v>0</v>
      </c>
      <c r="I21" s="9">
        <v>0</v>
      </c>
      <c r="J21" s="51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69"/>
    </row>
    <row r="22" spans="1:17" s="3" customFormat="1" ht="12.75">
      <c r="A22" s="67"/>
      <c r="B22" s="70"/>
      <c r="C22" s="67"/>
      <c r="D22" s="67"/>
      <c r="E22" s="19" t="s">
        <v>11</v>
      </c>
      <c r="F22" s="9">
        <f t="shared" si="2"/>
        <v>0</v>
      </c>
      <c r="G22" s="9">
        <v>0</v>
      </c>
      <c r="H22" s="9">
        <v>0</v>
      </c>
      <c r="I22" s="9">
        <v>0</v>
      </c>
      <c r="J22" s="51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70"/>
    </row>
    <row r="23" spans="1:17" s="3" customFormat="1" ht="12.75" customHeight="1">
      <c r="A23" s="65" t="s">
        <v>58</v>
      </c>
      <c r="B23" s="68" t="s">
        <v>23</v>
      </c>
      <c r="C23" s="65" t="s">
        <v>107</v>
      </c>
      <c r="D23" s="65">
        <v>2016</v>
      </c>
      <c r="E23" s="19" t="s">
        <v>6</v>
      </c>
      <c r="F23" s="9">
        <f t="shared" si="2"/>
        <v>33761</v>
      </c>
      <c r="G23" s="9">
        <f aca="true" t="shared" si="4" ref="G23:P23">SUM(G24:G28)</f>
        <v>33761</v>
      </c>
      <c r="H23" s="9">
        <f t="shared" si="4"/>
        <v>0</v>
      </c>
      <c r="I23" s="9">
        <f t="shared" si="4"/>
        <v>0</v>
      </c>
      <c r="J23" s="4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68" t="s">
        <v>23</v>
      </c>
    </row>
    <row r="24" spans="1:17" s="3" customFormat="1" ht="12.75">
      <c r="A24" s="66"/>
      <c r="B24" s="69"/>
      <c r="C24" s="66"/>
      <c r="D24" s="66"/>
      <c r="E24" s="19" t="s">
        <v>7</v>
      </c>
      <c r="F24" s="9">
        <f aca="true" t="shared" si="5" ref="F24:F41">SUM(G24:P24)</f>
        <v>0</v>
      </c>
      <c r="G24" s="9">
        <v>0</v>
      </c>
      <c r="H24" s="9">
        <v>0</v>
      </c>
      <c r="I24" s="9">
        <v>0</v>
      </c>
      <c r="J24" s="51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69"/>
    </row>
    <row r="25" spans="1:17" s="3" customFormat="1" ht="12.75">
      <c r="A25" s="66"/>
      <c r="B25" s="69"/>
      <c r="C25" s="66"/>
      <c r="D25" s="66"/>
      <c r="E25" s="19" t="s">
        <v>8</v>
      </c>
      <c r="F25" s="9">
        <f t="shared" si="5"/>
        <v>0</v>
      </c>
      <c r="G25" s="9">
        <v>0</v>
      </c>
      <c r="H25" s="9">
        <v>0</v>
      </c>
      <c r="I25" s="9">
        <v>0</v>
      </c>
      <c r="J25" s="51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69"/>
    </row>
    <row r="26" spans="1:17" s="3" customFormat="1" ht="12.75">
      <c r="A26" s="66"/>
      <c r="B26" s="69"/>
      <c r="C26" s="66"/>
      <c r="D26" s="66"/>
      <c r="E26" s="19" t="s">
        <v>9</v>
      </c>
      <c r="F26" s="9">
        <f t="shared" si="5"/>
        <v>33761</v>
      </c>
      <c r="G26" s="9">
        <v>33761</v>
      </c>
      <c r="H26" s="9">
        <v>0</v>
      </c>
      <c r="I26" s="9">
        <v>0</v>
      </c>
      <c r="J26" s="51">
        <v>0</v>
      </c>
      <c r="K26" s="4">
        <v>0</v>
      </c>
      <c r="L26" s="4">
        <v>0</v>
      </c>
      <c r="M26" s="4">
        <v>0</v>
      </c>
      <c r="N26" s="19">
        <v>0</v>
      </c>
      <c r="O26" s="4">
        <v>0</v>
      </c>
      <c r="P26" s="4">
        <v>0</v>
      </c>
      <c r="Q26" s="69"/>
    </row>
    <row r="27" spans="1:17" s="3" customFormat="1" ht="12.75">
      <c r="A27" s="66"/>
      <c r="B27" s="69"/>
      <c r="C27" s="66"/>
      <c r="D27" s="66"/>
      <c r="E27" s="19" t="s">
        <v>10</v>
      </c>
      <c r="F27" s="9">
        <f t="shared" si="5"/>
        <v>0</v>
      </c>
      <c r="G27" s="9">
        <v>0</v>
      </c>
      <c r="H27" s="9">
        <v>0</v>
      </c>
      <c r="I27" s="9">
        <v>0</v>
      </c>
      <c r="J27" s="51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69"/>
    </row>
    <row r="28" spans="1:17" s="3" customFormat="1" ht="12.75">
      <c r="A28" s="67"/>
      <c r="B28" s="70"/>
      <c r="C28" s="67"/>
      <c r="D28" s="67"/>
      <c r="E28" s="19" t="s">
        <v>11</v>
      </c>
      <c r="F28" s="9">
        <f t="shared" si="5"/>
        <v>0</v>
      </c>
      <c r="G28" s="9">
        <v>0</v>
      </c>
      <c r="H28" s="9">
        <v>0</v>
      </c>
      <c r="I28" s="9">
        <v>0</v>
      </c>
      <c r="J28" s="51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70"/>
    </row>
    <row r="29" spans="1:17" s="3" customFormat="1" ht="12.75" customHeight="1">
      <c r="A29" s="65" t="s">
        <v>59</v>
      </c>
      <c r="B29" s="68" t="s">
        <v>17</v>
      </c>
      <c r="C29" s="65" t="s">
        <v>107</v>
      </c>
      <c r="D29" s="65">
        <v>2016</v>
      </c>
      <c r="E29" s="19" t="s">
        <v>6</v>
      </c>
      <c r="F29" s="9">
        <f t="shared" si="5"/>
        <v>643500</v>
      </c>
      <c r="G29" s="9">
        <f aca="true" t="shared" si="6" ref="G29:P29">SUM(G30:G34)</f>
        <v>643500</v>
      </c>
      <c r="H29" s="9">
        <f t="shared" si="6"/>
        <v>0</v>
      </c>
      <c r="I29" s="9">
        <f t="shared" si="6"/>
        <v>0</v>
      </c>
      <c r="J29" s="49">
        <f t="shared" si="6"/>
        <v>0</v>
      </c>
      <c r="K29" s="19">
        <f t="shared" si="6"/>
        <v>0</v>
      </c>
      <c r="L29" s="19">
        <f t="shared" si="6"/>
        <v>0</v>
      </c>
      <c r="M29" s="19">
        <f t="shared" si="6"/>
        <v>0</v>
      </c>
      <c r="N29" s="19">
        <f t="shared" si="6"/>
        <v>0</v>
      </c>
      <c r="O29" s="19">
        <f t="shared" si="6"/>
        <v>0</v>
      </c>
      <c r="P29" s="19">
        <f t="shared" si="6"/>
        <v>0</v>
      </c>
      <c r="Q29" s="68" t="s">
        <v>17</v>
      </c>
    </row>
    <row r="30" spans="1:17" s="3" customFormat="1" ht="12.75">
      <c r="A30" s="66"/>
      <c r="B30" s="69"/>
      <c r="C30" s="66"/>
      <c r="D30" s="66"/>
      <c r="E30" s="19" t="s">
        <v>7</v>
      </c>
      <c r="F30" s="9">
        <f t="shared" si="5"/>
        <v>0</v>
      </c>
      <c r="G30" s="9">
        <v>0</v>
      </c>
      <c r="H30" s="9">
        <v>0</v>
      </c>
      <c r="I30" s="9">
        <v>0</v>
      </c>
      <c r="J30" s="51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69"/>
    </row>
    <row r="31" spans="1:17" s="3" customFormat="1" ht="12.75">
      <c r="A31" s="66"/>
      <c r="B31" s="69"/>
      <c r="C31" s="66"/>
      <c r="D31" s="66"/>
      <c r="E31" s="19" t="s">
        <v>8</v>
      </c>
      <c r="F31" s="9">
        <f t="shared" si="5"/>
        <v>0</v>
      </c>
      <c r="G31" s="9">
        <v>0</v>
      </c>
      <c r="H31" s="9">
        <v>0</v>
      </c>
      <c r="I31" s="9">
        <v>0</v>
      </c>
      <c r="J31" s="51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69"/>
    </row>
    <row r="32" spans="1:17" s="3" customFormat="1" ht="12.75">
      <c r="A32" s="66"/>
      <c r="B32" s="69"/>
      <c r="C32" s="66"/>
      <c r="D32" s="66"/>
      <c r="E32" s="19" t="s">
        <v>9</v>
      </c>
      <c r="F32" s="9">
        <f t="shared" si="5"/>
        <v>643500</v>
      </c>
      <c r="G32" s="9">
        <v>643500</v>
      </c>
      <c r="H32" s="9">
        <v>0</v>
      </c>
      <c r="I32" s="9">
        <v>0</v>
      </c>
      <c r="J32" s="51">
        <v>0</v>
      </c>
      <c r="K32" s="4">
        <v>0</v>
      </c>
      <c r="L32" s="4">
        <v>0</v>
      </c>
      <c r="M32" s="4">
        <v>0</v>
      </c>
      <c r="N32" s="4">
        <v>0</v>
      </c>
      <c r="O32" s="19">
        <v>0</v>
      </c>
      <c r="P32" s="4">
        <v>0</v>
      </c>
      <c r="Q32" s="69"/>
    </row>
    <row r="33" spans="1:17" s="3" customFormat="1" ht="12.75">
      <c r="A33" s="66"/>
      <c r="B33" s="69"/>
      <c r="C33" s="66"/>
      <c r="D33" s="66"/>
      <c r="E33" s="19" t="s">
        <v>10</v>
      </c>
      <c r="F33" s="9">
        <f t="shared" si="5"/>
        <v>0</v>
      </c>
      <c r="G33" s="9">
        <v>0</v>
      </c>
      <c r="H33" s="9">
        <v>0</v>
      </c>
      <c r="I33" s="9">
        <v>0</v>
      </c>
      <c r="J33" s="51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69"/>
    </row>
    <row r="34" spans="1:17" s="3" customFormat="1" ht="12.75">
      <c r="A34" s="67"/>
      <c r="B34" s="70"/>
      <c r="C34" s="67"/>
      <c r="D34" s="67"/>
      <c r="E34" s="19" t="s">
        <v>11</v>
      </c>
      <c r="F34" s="9">
        <f t="shared" si="5"/>
        <v>0</v>
      </c>
      <c r="G34" s="9">
        <v>0</v>
      </c>
      <c r="H34" s="9">
        <v>0</v>
      </c>
      <c r="I34" s="9">
        <v>0</v>
      </c>
      <c r="J34" s="51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70"/>
    </row>
    <row r="35" spans="1:17" s="3" customFormat="1" ht="12.75" customHeight="1">
      <c r="A35" s="82" t="s">
        <v>45</v>
      </c>
      <c r="B35" s="83"/>
      <c r="C35" s="83"/>
      <c r="D35" s="83"/>
      <c r="E35" s="83"/>
      <c r="F35" s="83"/>
      <c r="G35" s="83"/>
      <c r="H35" s="83"/>
      <c r="I35" s="83"/>
      <c r="J35" s="50"/>
      <c r="K35" s="16"/>
      <c r="L35" s="16"/>
      <c r="M35" s="16"/>
      <c r="N35" s="16"/>
      <c r="O35" s="16"/>
      <c r="P35" s="16"/>
      <c r="Q35" s="17"/>
    </row>
    <row r="36" spans="1:17" s="3" customFormat="1" ht="12.75" customHeight="1">
      <c r="A36" s="65" t="s">
        <v>60</v>
      </c>
      <c r="B36" s="68" t="s">
        <v>178</v>
      </c>
      <c r="C36" s="65" t="s">
        <v>107</v>
      </c>
      <c r="D36" s="65" t="s">
        <v>103</v>
      </c>
      <c r="E36" s="19" t="s">
        <v>6</v>
      </c>
      <c r="F36" s="9">
        <f t="shared" si="5"/>
        <v>2160678</v>
      </c>
      <c r="G36" s="9">
        <f aca="true" t="shared" si="7" ref="G36:L36">G37+G38+G39+G40+G41</f>
        <v>158826</v>
      </c>
      <c r="H36" s="9">
        <f t="shared" si="7"/>
        <v>229852</v>
      </c>
      <c r="I36" s="9">
        <f t="shared" si="7"/>
        <v>320000</v>
      </c>
      <c r="J36" s="52">
        <f t="shared" si="7"/>
        <v>484000</v>
      </c>
      <c r="K36" s="9">
        <f t="shared" si="7"/>
        <v>484000</v>
      </c>
      <c r="L36" s="9">
        <f t="shared" si="7"/>
        <v>484000</v>
      </c>
      <c r="M36" s="4">
        <v>0</v>
      </c>
      <c r="N36" s="4">
        <v>0</v>
      </c>
      <c r="O36" s="4">
        <v>0</v>
      </c>
      <c r="P36" s="4">
        <v>0</v>
      </c>
      <c r="Q36" s="68" t="s">
        <v>177</v>
      </c>
    </row>
    <row r="37" spans="1:17" s="3" customFormat="1" ht="12.75">
      <c r="A37" s="66"/>
      <c r="B37" s="69"/>
      <c r="C37" s="66"/>
      <c r="D37" s="66"/>
      <c r="E37" s="19" t="s">
        <v>7</v>
      </c>
      <c r="F37" s="9">
        <f t="shared" si="5"/>
        <v>0</v>
      </c>
      <c r="G37" s="9">
        <v>0</v>
      </c>
      <c r="H37" s="9">
        <v>0</v>
      </c>
      <c r="I37" s="9">
        <v>0</v>
      </c>
      <c r="J37" s="51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69"/>
    </row>
    <row r="38" spans="1:17" s="3" customFormat="1" ht="12.75">
      <c r="A38" s="66"/>
      <c r="B38" s="69"/>
      <c r="C38" s="66"/>
      <c r="D38" s="66"/>
      <c r="E38" s="19" t="s">
        <v>8</v>
      </c>
      <c r="F38" s="9">
        <f t="shared" si="5"/>
        <v>0</v>
      </c>
      <c r="G38" s="9">
        <v>0</v>
      </c>
      <c r="H38" s="9">
        <v>0</v>
      </c>
      <c r="I38" s="9">
        <v>0</v>
      </c>
      <c r="J38" s="51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69"/>
    </row>
    <row r="39" spans="1:17" s="3" customFormat="1" ht="12.75">
      <c r="A39" s="66"/>
      <c r="B39" s="69"/>
      <c r="C39" s="66"/>
      <c r="D39" s="66"/>
      <c r="E39" s="19" t="s">
        <v>9</v>
      </c>
      <c r="F39" s="9">
        <f t="shared" si="5"/>
        <v>2160678</v>
      </c>
      <c r="G39" s="9">
        <v>158826</v>
      </c>
      <c r="H39" s="9">
        <v>229852</v>
      </c>
      <c r="I39" s="9">
        <v>320000</v>
      </c>
      <c r="J39" s="52">
        <v>484000</v>
      </c>
      <c r="K39" s="9">
        <v>484000</v>
      </c>
      <c r="L39" s="9">
        <v>484000</v>
      </c>
      <c r="M39" s="4">
        <v>0</v>
      </c>
      <c r="N39" s="4">
        <v>0</v>
      </c>
      <c r="O39" s="4">
        <v>0</v>
      </c>
      <c r="P39" s="4">
        <v>0</v>
      </c>
      <c r="Q39" s="69"/>
    </row>
    <row r="40" spans="1:17" s="3" customFormat="1" ht="12.75">
      <c r="A40" s="66"/>
      <c r="B40" s="69"/>
      <c r="C40" s="66"/>
      <c r="D40" s="66"/>
      <c r="E40" s="19" t="s">
        <v>10</v>
      </c>
      <c r="F40" s="9">
        <f t="shared" si="5"/>
        <v>0</v>
      </c>
      <c r="G40" s="9">
        <v>0</v>
      </c>
      <c r="H40" s="9">
        <v>0</v>
      </c>
      <c r="I40" s="9">
        <v>0</v>
      </c>
      <c r="J40" s="51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69"/>
    </row>
    <row r="41" spans="1:17" s="3" customFormat="1" ht="12.75">
      <c r="A41" s="67"/>
      <c r="B41" s="70"/>
      <c r="C41" s="67"/>
      <c r="D41" s="67"/>
      <c r="E41" s="19" t="s">
        <v>11</v>
      </c>
      <c r="F41" s="9">
        <f t="shared" si="5"/>
        <v>0</v>
      </c>
      <c r="G41" s="9">
        <v>0</v>
      </c>
      <c r="H41" s="9">
        <v>0</v>
      </c>
      <c r="I41" s="9">
        <v>0</v>
      </c>
      <c r="J41" s="51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70"/>
    </row>
    <row r="42" spans="1:17" s="3" customFormat="1" ht="45">
      <c r="A42" s="36" t="s">
        <v>115</v>
      </c>
      <c r="B42" s="4" t="s">
        <v>116</v>
      </c>
      <c r="C42" s="36" t="s">
        <v>147</v>
      </c>
      <c r="D42" s="36" t="s">
        <v>103</v>
      </c>
      <c r="E42" s="36" t="s">
        <v>9</v>
      </c>
      <c r="F42" s="23">
        <f aca="true" t="shared" si="8" ref="F42:F47">SUM(G42:P42)</f>
        <v>29128.14</v>
      </c>
      <c r="G42" s="23">
        <v>0</v>
      </c>
      <c r="H42" s="23">
        <v>0</v>
      </c>
      <c r="I42" s="23">
        <v>0</v>
      </c>
      <c r="J42" s="53">
        <v>29128.14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 t="s">
        <v>163</v>
      </c>
    </row>
    <row r="43" spans="1:17" s="3" customFormat="1" ht="45">
      <c r="A43" s="36" t="s">
        <v>117</v>
      </c>
      <c r="B43" s="4" t="s">
        <v>118</v>
      </c>
      <c r="C43" s="36" t="s">
        <v>148</v>
      </c>
      <c r="D43" s="36" t="s">
        <v>103</v>
      </c>
      <c r="E43" s="36" t="s">
        <v>9</v>
      </c>
      <c r="F43" s="23">
        <f t="shared" si="8"/>
        <v>9247.03</v>
      </c>
      <c r="G43" s="23">
        <v>0</v>
      </c>
      <c r="H43" s="23">
        <v>0</v>
      </c>
      <c r="I43" s="23">
        <v>0</v>
      </c>
      <c r="J43" s="53">
        <v>9247.03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 t="s">
        <v>164</v>
      </c>
    </row>
    <row r="44" spans="1:17" s="3" customFormat="1" ht="45">
      <c r="A44" s="36" t="s">
        <v>120</v>
      </c>
      <c r="B44" s="4" t="s">
        <v>119</v>
      </c>
      <c r="C44" s="36" t="s">
        <v>149</v>
      </c>
      <c r="D44" s="36" t="s">
        <v>103</v>
      </c>
      <c r="E44" s="36" t="s">
        <v>9</v>
      </c>
      <c r="F44" s="23">
        <f t="shared" si="8"/>
        <v>15257.6</v>
      </c>
      <c r="G44" s="23">
        <v>0</v>
      </c>
      <c r="H44" s="23">
        <v>0</v>
      </c>
      <c r="I44" s="23">
        <v>0</v>
      </c>
      <c r="J44" s="53">
        <v>15257.6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 t="s">
        <v>165</v>
      </c>
    </row>
    <row r="45" spans="1:17" s="3" customFormat="1" ht="45">
      <c r="A45" s="36" t="s">
        <v>121</v>
      </c>
      <c r="B45" s="4" t="s">
        <v>122</v>
      </c>
      <c r="C45" s="36" t="s">
        <v>150</v>
      </c>
      <c r="D45" s="36" t="s">
        <v>103</v>
      </c>
      <c r="E45" s="36" t="s">
        <v>9</v>
      </c>
      <c r="F45" s="23">
        <f t="shared" si="8"/>
        <v>20805.81</v>
      </c>
      <c r="G45" s="23">
        <v>0</v>
      </c>
      <c r="H45" s="23">
        <v>0</v>
      </c>
      <c r="I45" s="23">
        <v>0</v>
      </c>
      <c r="J45" s="53">
        <v>20805.81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 t="s">
        <v>166</v>
      </c>
    </row>
    <row r="46" spans="1:17" s="3" customFormat="1" ht="45">
      <c r="A46" s="36" t="s">
        <v>123</v>
      </c>
      <c r="B46" s="4" t="s">
        <v>124</v>
      </c>
      <c r="C46" s="36" t="s">
        <v>151</v>
      </c>
      <c r="D46" s="36" t="s">
        <v>103</v>
      </c>
      <c r="E46" s="36" t="s">
        <v>9</v>
      </c>
      <c r="F46" s="23">
        <f t="shared" si="8"/>
        <v>18494.06</v>
      </c>
      <c r="G46" s="23">
        <v>0</v>
      </c>
      <c r="H46" s="23">
        <v>0</v>
      </c>
      <c r="I46" s="23">
        <v>0</v>
      </c>
      <c r="J46" s="53">
        <v>18494.06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 t="s">
        <v>167</v>
      </c>
    </row>
    <row r="47" spans="1:17" s="3" customFormat="1" ht="45">
      <c r="A47" s="36" t="s">
        <v>125</v>
      </c>
      <c r="B47" s="4" t="s">
        <v>126</v>
      </c>
      <c r="C47" s="36" t="s">
        <v>152</v>
      </c>
      <c r="D47" s="36" t="s">
        <v>103</v>
      </c>
      <c r="E47" s="36" t="s">
        <v>9</v>
      </c>
      <c r="F47" s="23">
        <f t="shared" si="8"/>
        <v>14795.25</v>
      </c>
      <c r="G47" s="23">
        <v>0</v>
      </c>
      <c r="H47" s="23">
        <v>0</v>
      </c>
      <c r="I47" s="23">
        <v>0</v>
      </c>
      <c r="J47" s="53">
        <v>14795.25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 t="s">
        <v>168</v>
      </c>
    </row>
    <row r="48" spans="1:17" s="3" customFormat="1" ht="45">
      <c r="A48" s="42" t="s">
        <v>128</v>
      </c>
      <c r="B48" s="4" t="s">
        <v>127</v>
      </c>
      <c r="C48" s="42" t="s">
        <v>153</v>
      </c>
      <c r="D48" s="42" t="s">
        <v>103</v>
      </c>
      <c r="E48" s="42" t="s">
        <v>9</v>
      </c>
      <c r="F48" s="23">
        <f aca="true" t="shared" si="9" ref="F48:F54">SUM(G48:P48)</f>
        <v>23117.57</v>
      </c>
      <c r="G48" s="23">
        <v>0</v>
      </c>
      <c r="H48" s="23">
        <v>0</v>
      </c>
      <c r="I48" s="23">
        <v>0</v>
      </c>
      <c r="J48" s="53">
        <v>23117.57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 t="s">
        <v>169</v>
      </c>
    </row>
    <row r="49" spans="1:17" s="3" customFormat="1" ht="45">
      <c r="A49" s="42" t="s">
        <v>129</v>
      </c>
      <c r="B49" s="4" t="s">
        <v>130</v>
      </c>
      <c r="C49" s="42" t="s">
        <v>154</v>
      </c>
      <c r="D49" s="42" t="s">
        <v>103</v>
      </c>
      <c r="E49" s="42" t="s">
        <v>9</v>
      </c>
      <c r="F49" s="23">
        <f t="shared" si="9"/>
        <v>16644.65</v>
      </c>
      <c r="G49" s="23">
        <v>0</v>
      </c>
      <c r="H49" s="23">
        <v>0</v>
      </c>
      <c r="I49" s="23">
        <v>0</v>
      </c>
      <c r="J49" s="53">
        <v>16644.65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 t="s">
        <v>170</v>
      </c>
    </row>
    <row r="50" spans="1:17" s="3" customFormat="1" ht="45">
      <c r="A50" s="42" t="s">
        <v>131</v>
      </c>
      <c r="B50" s="4" t="s">
        <v>132</v>
      </c>
      <c r="C50" s="42" t="s">
        <v>155</v>
      </c>
      <c r="D50" s="42" t="s">
        <v>103</v>
      </c>
      <c r="E50" s="42" t="s">
        <v>9</v>
      </c>
      <c r="F50" s="23">
        <f t="shared" si="9"/>
        <v>5548.19</v>
      </c>
      <c r="G50" s="23">
        <v>0</v>
      </c>
      <c r="H50" s="23">
        <v>0</v>
      </c>
      <c r="I50" s="23">
        <v>0</v>
      </c>
      <c r="J50" s="53">
        <v>5548.19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 t="s">
        <v>174</v>
      </c>
    </row>
    <row r="51" spans="1:17" s="3" customFormat="1" ht="45">
      <c r="A51" s="42" t="s">
        <v>133</v>
      </c>
      <c r="B51" s="4" t="s">
        <v>134</v>
      </c>
      <c r="C51" s="42" t="s">
        <v>156</v>
      </c>
      <c r="D51" s="42" t="s">
        <v>103</v>
      </c>
      <c r="E51" s="42" t="s">
        <v>9</v>
      </c>
      <c r="F51" s="23">
        <f t="shared" si="9"/>
        <v>35601.06</v>
      </c>
      <c r="G51" s="23">
        <v>0</v>
      </c>
      <c r="H51" s="23">
        <v>0</v>
      </c>
      <c r="I51" s="23">
        <v>0</v>
      </c>
      <c r="J51" s="53">
        <v>35601.06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 t="s">
        <v>171</v>
      </c>
    </row>
    <row r="52" spans="1:17" s="3" customFormat="1" ht="45">
      <c r="A52" s="42" t="s">
        <v>135</v>
      </c>
      <c r="B52" s="4" t="s">
        <v>136</v>
      </c>
      <c r="C52" s="42" t="s">
        <v>157</v>
      </c>
      <c r="D52" s="42" t="s">
        <v>103</v>
      </c>
      <c r="E52" s="42" t="s">
        <v>9</v>
      </c>
      <c r="F52" s="23">
        <f t="shared" si="9"/>
        <v>32364.6</v>
      </c>
      <c r="G52" s="23">
        <v>0</v>
      </c>
      <c r="H52" s="23">
        <v>0</v>
      </c>
      <c r="I52" s="23">
        <v>0</v>
      </c>
      <c r="J52" s="53">
        <v>32364.6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 t="s">
        <v>172</v>
      </c>
    </row>
    <row r="53" spans="1:17" s="3" customFormat="1" ht="45">
      <c r="A53" s="42" t="s">
        <v>137</v>
      </c>
      <c r="B53" s="4" t="s">
        <v>138</v>
      </c>
      <c r="C53" s="42" t="s">
        <v>158</v>
      </c>
      <c r="D53" s="42" t="s">
        <v>103</v>
      </c>
      <c r="E53" s="42" t="s">
        <v>9</v>
      </c>
      <c r="F53" s="23">
        <f t="shared" si="9"/>
        <v>19881.11</v>
      </c>
      <c r="G53" s="23">
        <v>0</v>
      </c>
      <c r="H53" s="23">
        <v>0</v>
      </c>
      <c r="I53" s="23">
        <v>0</v>
      </c>
      <c r="J53" s="53">
        <v>19881.11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 t="s">
        <v>175</v>
      </c>
    </row>
    <row r="54" spans="1:17" s="3" customFormat="1" ht="45">
      <c r="A54" s="42" t="s">
        <v>139</v>
      </c>
      <c r="B54" s="4" t="s">
        <v>140</v>
      </c>
      <c r="C54" s="42" t="s">
        <v>159</v>
      </c>
      <c r="D54" s="42" t="s">
        <v>103</v>
      </c>
      <c r="E54" s="42" t="s">
        <v>9</v>
      </c>
      <c r="F54" s="23">
        <f t="shared" si="9"/>
        <v>6935.27</v>
      </c>
      <c r="G54" s="23">
        <v>0</v>
      </c>
      <c r="H54" s="23">
        <v>0</v>
      </c>
      <c r="I54" s="23">
        <v>0</v>
      </c>
      <c r="J54" s="53">
        <v>6935.27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 t="s">
        <v>173</v>
      </c>
    </row>
    <row r="55" spans="1:17" s="3" customFormat="1" ht="67.5">
      <c r="A55" s="45" t="s">
        <v>160</v>
      </c>
      <c r="B55" s="4" t="s">
        <v>161</v>
      </c>
      <c r="C55" s="45" t="s">
        <v>107</v>
      </c>
      <c r="D55" s="45" t="s">
        <v>103</v>
      </c>
      <c r="E55" s="45" t="s">
        <v>9</v>
      </c>
      <c r="F55" s="23">
        <f>SUM(G55:P55)</f>
        <v>236179.66</v>
      </c>
      <c r="G55" s="23">
        <v>0</v>
      </c>
      <c r="H55" s="23">
        <v>0</v>
      </c>
      <c r="I55" s="23">
        <v>0</v>
      </c>
      <c r="J55" s="53">
        <v>236179.66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 t="s">
        <v>176</v>
      </c>
    </row>
    <row r="56" spans="1:17" s="3" customFormat="1" ht="12.75" customHeight="1">
      <c r="A56" s="65" t="s">
        <v>181</v>
      </c>
      <c r="B56" s="68" t="s">
        <v>182</v>
      </c>
      <c r="C56" s="65" t="s">
        <v>107</v>
      </c>
      <c r="D56" s="65">
        <v>2019</v>
      </c>
      <c r="E56" s="45" t="s">
        <v>6</v>
      </c>
      <c r="F56" s="9">
        <f aca="true" t="shared" si="10" ref="F56:F61">SUM(G56:P56)</f>
        <v>250000</v>
      </c>
      <c r="G56" s="9">
        <f>G57+G58+G59+G60+G61</f>
        <v>0</v>
      </c>
      <c r="H56" s="9">
        <f>H57+H58+H59+H60+H61</f>
        <v>0</v>
      </c>
      <c r="I56" s="9">
        <v>0</v>
      </c>
      <c r="J56" s="52">
        <f>J57+J58+J59+J60+J61</f>
        <v>250000</v>
      </c>
      <c r="K56" s="9">
        <v>0</v>
      </c>
      <c r="L56" s="9">
        <v>0</v>
      </c>
      <c r="M56" s="4">
        <v>0</v>
      </c>
      <c r="N56" s="4">
        <v>0</v>
      </c>
      <c r="O56" s="4">
        <v>0</v>
      </c>
      <c r="P56" s="4">
        <v>0</v>
      </c>
      <c r="Q56" s="68" t="s">
        <v>185</v>
      </c>
    </row>
    <row r="57" spans="1:17" s="3" customFormat="1" ht="12.75">
      <c r="A57" s="66"/>
      <c r="B57" s="69"/>
      <c r="C57" s="66"/>
      <c r="D57" s="66"/>
      <c r="E57" s="45" t="s">
        <v>7</v>
      </c>
      <c r="F57" s="9">
        <f t="shared" si="10"/>
        <v>0</v>
      </c>
      <c r="G57" s="9">
        <v>0</v>
      </c>
      <c r="H57" s="9">
        <v>0</v>
      </c>
      <c r="I57" s="9">
        <v>0</v>
      </c>
      <c r="J57" s="51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69"/>
    </row>
    <row r="58" spans="1:17" s="3" customFormat="1" ht="12.75">
      <c r="A58" s="66"/>
      <c r="B58" s="69"/>
      <c r="C58" s="66"/>
      <c r="D58" s="66"/>
      <c r="E58" s="45" t="s">
        <v>8</v>
      </c>
      <c r="F58" s="9">
        <f t="shared" si="10"/>
        <v>0</v>
      </c>
      <c r="G58" s="9">
        <v>0</v>
      </c>
      <c r="H58" s="9">
        <v>0</v>
      </c>
      <c r="I58" s="9">
        <v>0</v>
      </c>
      <c r="J58" s="51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69"/>
    </row>
    <row r="59" spans="1:17" s="3" customFormat="1" ht="12.75">
      <c r="A59" s="66"/>
      <c r="B59" s="69"/>
      <c r="C59" s="66"/>
      <c r="D59" s="66"/>
      <c r="E59" s="45" t="s">
        <v>9</v>
      </c>
      <c r="F59" s="9">
        <f t="shared" si="10"/>
        <v>250000</v>
      </c>
      <c r="G59" s="9">
        <v>0</v>
      </c>
      <c r="H59" s="9">
        <v>0</v>
      </c>
      <c r="I59" s="9">
        <v>0</v>
      </c>
      <c r="J59" s="52">
        <v>250000</v>
      </c>
      <c r="K59" s="9">
        <v>0</v>
      </c>
      <c r="L59" s="9">
        <v>0</v>
      </c>
      <c r="M59" s="4">
        <v>0</v>
      </c>
      <c r="N59" s="4">
        <v>0</v>
      </c>
      <c r="O59" s="4">
        <v>0</v>
      </c>
      <c r="P59" s="4">
        <v>0</v>
      </c>
      <c r="Q59" s="69"/>
    </row>
    <row r="60" spans="1:17" s="3" customFormat="1" ht="12.75">
      <c r="A60" s="66"/>
      <c r="B60" s="69"/>
      <c r="C60" s="66"/>
      <c r="D60" s="66"/>
      <c r="E60" s="45" t="s">
        <v>10</v>
      </c>
      <c r="F60" s="9">
        <f t="shared" si="10"/>
        <v>0</v>
      </c>
      <c r="G60" s="9">
        <v>0</v>
      </c>
      <c r="H60" s="9">
        <v>0</v>
      </c>
      <c r="I60" s="9">
        <v>0</v>
      </c>
      <c r="J60" s="51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69"/>
    </row>
    <row r="61" spans="1:17" s="3" customFormat="1" ht="12.75">
      <c r="A61" s="67"/>
      <c r="B61" s="70"/>
      <c r="C61" s="67"/>
      <c r="D61" s="67"/>
      <c r="E61" s="45" t="s">
        <v>11</v>
      </c>
      <c r="F61" s="9">
        <f t="shared" si="10"/>
        <v>0</v>
      </c>
      <c r="G61" s="9">
        <v>0</v>
      </c>
      <c r="H61" s="9">
        <v>0</v>
      </c>
      <c r="I61" s="9">
        <v>0</v>
      </c>
      <c r="J61" s="51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70"/>
    </row>
    <row r="62" spans="1:17" s="3" customFormat="1" ht="12.75" customHeight="1">
      <c r="A62" s="80" t="s">
        <v>46</v>
      </c>
      <c r="B62" s="81"/>
      <c r="C62" s="81"/>
      <c r="D62" s="81"/>
      <c r="E62" s="81"/>
      <c r="F62" s="81"/>
      <c r="G62" s="81"/>
      <c r="H62" s="81"/>
      <c r="I62" s="81"/>
      <c r="J62" s="48"/>
      <c r="K62" s="12"/>
      <c r="L62" s="12"/>
      <c r="M62" s="12"/>
      <c r="N62" s="12"/>
      <c r="O62" s="12"/>
      <c r="P62" s="12"/>
      <c r="Q62" s="13"/>
    </row>
    <row r="63" spans="1:17" s="3" customFormat="1" ht="12.75" customHeight="1">
      <c r="A63" s="65" t="s">
        <v>61</v>
      </c>
      <c r="B63" s="68" t="s">
        <v>20</v>
      </c>
      <c r="C63" s="65" t="s">
        <v>107</v>
      </c>
      <c r="D63" s="65">
        <v>2016</v>
      </c>
      <c r="E63" s="45" t="s">
        <v>6</v>
      </c>
      <c r="F63" s="9">
        <f>F64+F65+F66+F67+F68</f>
        <v>595422</v>
      </c>
      <c r="G63" s="9">
        <f aca="true" t="shared" si="11" ref="G63:P63">G64+G65+G66+G67+G68</f>
        <v>595422</v>
      </c>
      <c r="H63" s="9">
        <f t="shared" si="11"/>
        <v>0</v>
      </c>
      <c r="I63" s="9">
        <f t="shared" si="11"/>
        <v>0</v>
      </c>
      <c r="J63" s="49">
        <f t="shared" si="11"/>
        <v>0</v>
      </c>
      <c r="K63" s="45">
        <f t="shared" si="11"/>
        <v>0</v>
      </c>
      <c r="L63" s="45">
        <f t="shared" si="11"/>
        <v>0</v>
      </c>
      <c r="M63" s="45">
        <f t="shared" si="11"/>
        <v>0</v>
      </c>
      <c r="N63" s="45">
        <f t="shared" si="11"/>
        <v>0</v>
      </c>
      <c r="O63" s="45">
        <f t="shared" si="11"/>
        <v>0</v>
      </c>
      <c r="P63" s="45">
        <f t="shared" si="11"/>
        <v>0</v>
      </c>
      <c r="Q63" s="68" t="s">
        <v>21</v>
      </c>
    </row>
    <row r="64" spans="1:17" s="3" customFormat="1" ht="12.75">
      <c r="A64" s="66"/>
      <c r="B64" s="69"/>
      <c r="C64" s="66"/>
      <c r="D64" s="66"/>
      <c r="E64" s="45" t="s">
        <v>7</v>
      </c>
      <c r="F64" s="9">
        <f>SUM(G64:P64)</f>
        <v>0</v>
      </c>
      <c r="G64" s="9">
        <v>0</v>
      </c>
      <c r="H64" s="9">
        <v>0</v>
      </c>
      <c r="I64" s="9">
        <v>0</v>
      </c>
      <c r="J64" s="51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69"/>
    </row>
    <row r="65" spans="1:17" s="3" customFormat="1" ht="12.75">
      <c r="A65" s="66"/>
      <c r="B65" s="69"/>
      <c r="C65" s="66"/>
      <c r="D65" s="66"/>
      <c r="E65" s="45" t="s">
        <v>8</v>
      </c>
      <c r="F65" s="9">
        <f>SUM(G65:P65)</f>
        <v>535879</v>
      </c>
      <c r="G65" s="9">
        <v>535879</v>
      </c>
      <c r="H65" s="9">
        <v>0</v>
      </c>
      <c r="I65" s="9">
        <v>0</v>
      </c>
      <c r="J65" s="51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69"/>
    </row>
    <row r="66" spans="1:17" s="3" customFormat="1" ht="12.75">
      <c r="A66" s="66"/>
      <c r="B66" s="69"/>
      <c r="C66" s="66"/>
      <c r="D66" s="66"/>
      <c r="E66" s="45" t="s">
        <v>9</v>
      </c>
      <c r="F66" s="9">
        <f>SUM(G66:P66)</f>
        <v>59543</v>
      </c>
      <c r="G66" s="9">
        <v>59543</v>
      </c>
      <c r="H66" s="9">
        <v>0</v>
      </c>
      <c r="I66" s="9">
        <v>0</v>
      </c>
      <c r="J66" s="51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69"/>
    </row>
    <row r="67" spans="1:17" s="3" customFormat="1" ht="12.75">
      <c r="A67" s="66"/>
      <c r="B67" s="69"/>
      <c r="C67" s="66"/>
      <c r="D67" s="66"/>
      <c r="E67" s="19" t="s">
        <v>10</v>
      </c>
      <c r="F67" s="9">
        <f>SUM(G67:P67)</f>
        <v>0</v>
      </c>
      <c r="G67" s="9">
        <v>0</v>
      </c>
      <c r="H67" s="9">
        <v>0</v>
      </c>
      <c r="I67" s="9">
        <v>0</v>
      </c>
      <c r="J67" s="51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69"/>
    </row>
    <row r="68" spans="1:17" s="3" customFormat="1" ht="12.75">
      <c r="A68" s="67"/>
      <c r="B68" s="70"/>
      <c r="C68" s="67"/>
      <c r="D68" s="67"/>
      <c r="E68" s="19" t="s">
        <v>11</v>
      </c>
      <c r="F68" s="9">
        <f>SUM(G68:P68)</f>
        <v>0</v>
      </c>
      <c r="G68" s="9">
        <v>0</v>
      </c>
      <c r="H68" s="9">
        <v>0</v>
      </c>
      <c r="I68" s="9">
        <v>0</v>
      </c>
      <c r="J68" s="51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70"/>
    </row>
    <row r="69" spans="1:17" s="3" customFormat="1" ht="12.75" customHeight="1">
      <c r="A69" s="65" t="s">
        <v>87</v>
      </c>
      <c r="B69" s="68" t="s">
        <v>88</v>
      </c>
      <c r="C69" s="65" t="s">
        <v>107</v>
      </c>
      <c r="D69" s="65">
        <v>2018</v>
      </c>
      <c r="E69" s="19" t="s">
        <v>6</v>
      </c>
      <c r="F69" s="9">
        <f>F70+F71+F72+F73+F74</f>
        <v>866252.65</v>
      </c>
      <c r="G69" s="9">
        <f>G70+G71+G72+G73+G74</f>
        <v>0</v>
      </c>
      <c r="H69" s="9">
        <f>H70+H71+H72+H73+H74</f>
        <v>0</v>
      </c>
      <c r="I69" s="23">
        <f>I70+I71+I72+I73+I74</f>
        <v>366252.65</v>
      </c>
      <c r="J69" s="52">
        <f>J70+J71+J72+J73+J74</f>
        <v>500000</v>
      </c>
      <c r="K69" s="26">
        <f aca="true" t="shared" si="12" ref="K69:P69">K70+K71+K72+K73+K74</f>
        <v>0</v>
      </c>
      <c r="L69" s="26">
        <f t="shared" si="12"/>
        <v>0</v>
      </c>
      <c r="M69" s="26">
        <f t="shared" si="12"/>
        <v>0</v>
      </c>
      <c r="N69" s="26">
        <f t="shared" si="12"/>
        <v>0</v>
      </c>
      <c r="O69" s="26">
        <f t="shared" si="12"/>
        <v>0</v>
      </c>
      <c r="P69" s="26">
        <f t="shared" si="12"/>
        <v>0</v>
      </c>
      <c r="Q69" s="68" t="s">
        <v>88</v>
      </c>
    </row>
    <row r="70" spans="1:17" s="3" customFormat="1" ht="12.75">
      <c r="A70" s="66"/>
      <c r="B70" s="69"/>
      <c r="C70" s="66"/>
      <c r="D70" s="66"/>
      <c r="E70" s="19" t="s">
        <v>7</v>
      </c>
      <c r="F70" s="9">
        <f>SUM(G70:P70)</f>
        <v>0</v>
      </c>
      <c r="G70" s="9">
        <v>0</v>
      </c>
      <c r="H70" s="9">
        <v>0</v>
      </c>
      <c r="I70" s="23">
        <v>0</v>
      </c>
      <c r="J70" s="51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69"/>
    </row>
    <row r="71" spans="1:17" s="3" customFormat="1" ht="12.75">
      <c r="A71" s="66"/>
      <c r="B71" s="69"/>
      <c r="C71" s="66"/>
      <c r="D71" s="66"/>
      <c r="E71" s="19" t="s">
        <v>8</v>
      </c>
      <c r="F71" s="9">
        <f>SUM(G71:P71)</f>
        <v>0</v>
      </c>
      <c r="G71" s="9">
        <v>0</v>
      </c>
      <c r="H71" s="9">
        <v>0</v>
      </c>
      <c r="I71" s="23">
        <v>0</v>
      </c>
      <c r="J71" s="51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69"/>
    </row>
    <row r="72" spans="1:17" s="3" customFormat="1" ht="12.75">
      <c r="A72" s="66"/>
      <c r="B72" s="69"/>
      <c r="C72" s="66"/>
      <c r="D72" s="66"/>
      <c r="E72" s="19" t="s">
        <v>9</v>
      </c>
      <c r="F72" s="9">
        <f>SUM(G72:P72)</f>
        <v>866252.65</v>
      </c>
      <c r="G72" s="9">
        <v>0</v>
      </c>
      <c r="H72" s="9">
        <v>0</v>
      </c>
      <c r="I72" s="23">
        <v>366252.65</v>
      </c>
      <c r="J72" s="52">
        <v>500000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69"/>
    </row>
    <row r="73" spans="1:17" s="3" customFormat="1" ht="12.75">
      <c r="A73" s="66"/>
      <c r="B73" s="69"/>
      <c r="C73" s="66"/>
      <c r="D73" s="66"/>
      <c r="E73" s="19" t="s">
        <v>10</v>
      </c>
      <c r="F73" s="9">
        <f>SUM(G73:P73)</f>
        <v>0</v>
      </c>
      <c r="G73" s="9">
        <v>0</v>
      </c>
      <c r="H73" s="9">
        <v>0</v>
      </c>
      <c r="I73" s="23">
        <v>0</v>
      </c>
      <c r="J73" s="51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69"/>
    </row>
    <row r="74" spans="1:17" s="3" customFormat="1" ht="12.75">
      <c r="A74" s="67"/>
      <c r="B74" s="70"/>
      <c r="C74" s="67"/>
      <c r="D74" s="67"/>
      <c r="E74" s="19" t="s">
        <v>11</v>
      </c>
      <c r="F74" s="9">
        <f>SUM(G74:P74)</f>
        <v>0</v>
      </c>
      <c r="G74" s="9">
        <v>0</v>
      </c>
      <c r="H74" s="9">
        <v>0</v>
      </c>
      <c r="I74" s="9">
        <v>0</v>
      </c>
      <c r="J74" s="51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70"/>
    </row>
    <row r="75" spans="1:17" s="3" customFormat="1" ht="26.25" customHeight="1">
      <c r="A75" s="84" t="s">
        <v>92</v>
      </c>
      <c r="B75" s="85"/>
      <c r="C75" s="85"/>
      <c r="D75" s="85"/>
      <c r="E75" s="85"/>
      <c r="F75" s="85"/>
      <c r="G75" s="85"/>
      <c r="H75" s="85"/>
      <c r="I75" s="85"/>
      <c r="J75" s="54"/>
      <c r="K75" s="14"/>
      <c r="L75" s="14"/>
      <c r="M75" s="14"/>
      <c r="N75" s="14"/>
      <c r="O75" s="14"/>
      <c r="P75" s="14"/>
      <c r="Q75" s="15"/>
    </row>
    <row r="76" spans="1:17" s="3" customFormat="1" ht="12.75" customHeight="1">
      <c r="A76" s="65" t="s">
        <v>18</v>
      </c>
      <c r="B76" s="68" t="s">
        <v>25</v>
      </c>
      <c r="C76" s="65" t="s">
        <v>107</v>
      </c>
      <c r="D76" s="65" t="s">
        <v>103</v>
      </c>
      <c r="E76" s="19" t="s">
        <v>6</v>
      </c>
      <c r="F76" s="9">
        <f>SUM(G76:P76)</f>
        <v>16293002.61</v>
      </c>
      <c r="G76" s="9">
        <f aca="true" t="shared" si="13" ref="G76:P76">G77+G78+G79+G80+G81</f>
        <v>237748</v>
      </c>
      <c r="H76" s="9">
        <f t="shared" si="13"/>
        <v>1636000</v>
      </c>
      <c r="I76" s="23">
        <f t="shared" si="13"/>
        <v>5699254.61</v>
      </c>
      <c r="J76" s="52">
        <f t="shared" si="13"/>
        <v>2720000</v>
      </c>
      <c r="K76" s="19">
        <f t="shared" si="13"/>
        <v>3000000</v>
      </c>
      <c r="L76" s="19">
        <f t="shared" si="13"/>
        <v>3000000</v>
      </c>
      <c r="M76" s="19">
        <f t="shared" si="13"/>
        <v>0</v>
      </c>
      <c r="N76" s="19">
        <f t="shared" si="13"/>
        <v>0</v>
      </c>
      <c r="O76" s="19">
        <f t="shared" si="13"/>
        <v>0</v>
      </c>
      <c r="P76" s="19">
        <f t="shared" si="13"/>
        <v>0</v>
      </c>
      <c r="Q76" s="68" t="s">
        <v>25</v>
      </c>
    </row>
    <row r="77" spans="1:17" s="3" customFormat="1" ht="12.75">
      <c r="A77" s="66"/>
      <c r="B77" s="69"/>
      <c r="C77" s="66"/>
      <c r="D77" s="66"/>
      <c r="E77" s="19" t="s">
        <v>7</v>
      </c>
      <c r="F77" s="9">
        <f>SUM(G77:P77)</f>
        <v>0</v>
      </c>
      <c r="G77" s="9">
        <v>0</v>
      </c>
      <c r="H77" s="9">
        <v>0</v>
      </c>
      <c r="I77" s="23">
        <v>0</v>
      </c>
      <c r="J77" s="51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69"/>
    </row>
    <row r="78" spans="1:17" s="3" customFormat="1" ht="12.75">
      <c r="A78" s="66"/>
      <c r="B78" s="69"/>
      <c r="C78" s="66"/>
      <c r="D78" s="66"/>
      <c r="E78" s="19" t="s">
        <v>8</v>
      </c>
      <c r="F78" s="9">
        <f>SUM(G78:P78)</f>
        <v>0</v>
      </c>
      <c r="G78" s="9">
        <v>0</v>
      </c>
      <c r="H78" s="9">
        <v>0</v>
      </c>
      <c r="I78" s="23">
        <v>0</v>
      </c>
      <c r="J78" s="51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69"/>
    </row>
    <row r="79" spans="1:17" s="3" customFormat="1" ht="12.75">
      <c r="A79" s="66"/>
      <c r="B79" s="69"/>
      <c r="C79" s="66"/>
      <c r="D79" s="66"/>
      <c r="E79" s="19" t="s">
        <v>9</v>
      </c>
      <c r="F79" s="9">
        <f>SUM(G79:P79)</f>
        <v>16293002.61</v>
      </c>
      <c r="G79" s="9">
        <v>237748</v>
      </c>
      <c r="H79" s="9">
        <v>1636000</v>
      </c>
      <c r="I79" s="23">
        <v>5699254.61</v>
      </c>
      <c r="J79" s="52">
        <v>2720000</v>
      </c>
      <c r="K79" s="9">
        <v>3000000</v>
      </c>
      <c r="L79" s="9">
        <v>3000000</v>
      </c>
      <c r="M79" s="4">
        <v>0</v>
      </c>
      <c r="N79" s="4">
        <v>0</v>
      </c>
      <c r="O79" s="4">
        <v>0</v>
      </c>
      <c r="P79" s="4">
        <v>0</v>
      </c>
      <c r="Q79" s="69"/>
    </row>
    <row r="80" spans="1:17" s="3" customFormat="1" ht="12.75">
      <c r="A80" s="66"/>
      <c r="B80" s="69"/>
      <c r="C80" s="66"/>
      <c r="D80" s="66"/>
      <c r="E80" s="19" t="s">
        <v>10</v>
      </c>
      <c r="F80" s="9">
        <f>SUM(G80:P80)</f>
        <v>0</v>
      </c>
      <c r="G80" s="9">
        <v>0</v>
      </c>
      <c r="H80" s="9">
        <v>0</v>
      </c>
      <c r="I80" s="9">
        <v>0</v>
      </c>
      <c r="J80" s="51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69"/>
    </row>
    <row r="81" spans="1:17" s="3" customFormat="1" ht="24.75" customHeight="1">
      <c r="A81" s="67"/>
      <c r="B81" s="70"/>
      <c r="C81" s="67"/>
      <c r="D81" s="67"/>
      <c r="E81" s="19" t="s">
        <v>11</v>
      </c>
      <c r="F81" s="9">
        <v>0</v>
      </c>
      <c r="G81" s="9">
        <v>0</v>
      </c>
      <c r="H81" s="9">
        <v>0</v>
      </c>
      <c r="I81" s="9">
        <v>0</v>
      </c>
      <c r="J81" s="51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70"/>
    </row>
    <row r="82" spans="1:17" s="3" customFormat="1" ht="11.25" customHeight="1">
      <c r="A82" s="88" t="s">
        <v>192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90"/>
    </row>
    <row r="83" spans="1:17" s="3" customFormat="1" ht="11.25" customHeight="1">
      <c r="A83" s="65" t="s">
        <v>19</v>
      </c>
      <c r="B83" s="68" t="s">
        <v>27</v>
      </c>
      <c r="C83" s="65" t="s">
        <v>107</v>
      </c>
      <c r="D83" s="65" t="s">
        <v>56</v>
      </c>
      <c r="E83" s="19" t="s">
        <v>6</v>
      </c>
      <c r="F83" s="9">
        <f>SUM(G83:P83)</f>
        <v>80405.9</v>
      </c>
      <c r="G83" s="9">
        <f aca="true" t="shared" si="14" ref="G83:P83">G84+G85+G86+G87+G88</f>
        <v>80405.9</v>
      </c>
      <c r="H83" s="9">
        <v>0</v>
      </c>
      <c r="I83" s="9">
        <f t="shared" si="14"/>
        <v>0</v>
      </c>
      <c r="J83" s="49">
        <f t="shared" si="14"/>
        <v>0</v>
      </c>
      <c r="K83" s="19">
        <f t="shared" si="14"/>
        <v>0</v>
      </c>
      <c r="L83" s="19">
        <f t="shared" si="14"/>
        <v>0</v>
      </c>
      <c r="M83" s="19">
        <f t="shared" si="14"/>
        <v>0</v>
      </c>
      <c r="N83" s="19">
        <f t="shared" si="14"/>
        <v>0</v>
      </c>
      <c r="O83" s="19">
        <f t="shared" si="14"/>
        <v>0</v>
      </c>
      <c r="P83" s="19">
        <f t="shared" si="14"/>
        <v>0</v>
      </c>
      <c r="Q83" s="68" t="s">
        <v>27</v>
      </c>
    </row>
    <row r="84" spans="1:17" s="3" customFormat="1" ht="11.25" customHeight="1">
      <c r="A84" s="66"/>
      <c r="B84" s="69"/>
      <c r="C84" s="66"/>
      <c r="D84" s="66"/>
      <c r="E84" s="19" t="s">
        <v>7</v>
      </c>
      <c r="F84" s="9">
        <f>SUM(G84:P84)</f>
        <v>0</v>
      </c>
      <c r="G84" s="9">
        <v>0</v>
      </c>
      <c r="H84" s="9">
        <v>0</v>
      </c>
      <c r="I84" s="9">
        <v>0</v>
      </c>
      <c r="J84" s="51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69"/>
    </row>
    <row r="85" spans="1:17" s="3" customFormat="1" ht="11.25" customHeight="1">
      <c r="A85" s="66"/>
      <c r="B85" s="69"/>
      <c r="C85" s="66"/>
      <c r="D85" s="66"/>
      <c r="E85" s="19" t="s">
        <v>8</v>
      </c>
      <c r="F85" s="9">
        <f>SUM(G85:P85)</f>
        <v>0</v>
      </c>
      <c r="G85" s="9">
        <v>0</v>
      </c>
      <c r="H85" s="9">
        <v>0</v>
      </c>
      <c r="I85" s="9">
        <v>0</v>
      </c>
      <c r="J85" s="51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69"/>
    </row>
    <row r="86" spans="1:17" s="3" customFormat="1" ht="11.25" customHeight="1">
      <c r="A86" s="66"/>
      <c r="B86" s="69"/>
      <c r="C86" s="66"/>
      <c r="D86" s="66"/>
      <c r="E86" s="19" t="s">
        <v>9</v>
      </c>
      <c r="F86" s="9">
        <f>SUM(G86:P86)</f>
        <v>80405.9</v>
      </c>
      <c r="G86" s="9">
        <v>80405.9</v>
      </c>
      <c r="H86" s="9">
        <v>0</v>
      </c>
      <c r="I86" s="9">
        <v>0</v>
      </c>
      <c r="J86" s="51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69"/>
    </row>
    <row r="87" spans="1:17" s="3" customFormat="1" ht="11.25" customHeight="1">
      <c r="A87" s="66"/>
      <c r="B87" s="69"/>
      <c r="C87" s="66"/>
      <c r="D87" s="66"/>
      <c r="E87" s="19" t="s">
        <v>10</v>
      </c>
      <c r="F87" s="9">
        <f>SUM(G87:P87)</f>
        <v>0</v>
      </c>
      <c r="G87" s="9">
        <v>0</v>
      </c>
      <c r="H87" s="9">
        <v>0</v>
      </c>
      <c r="I87" s="9">
        <v>0</v>
      </c>
      <c r="J87" s="51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69"/>
    </row>
    <row r="88" spans="1:17" s="3" customFormat="1" ht="11.25" customHeight="1">
      <c r="A88" s="67"/>
      <c r="B88" s="70"/>
      <c r="C88" s="67"/>
      <c r="D88" s="67"/>
      <c r="E88" s="19" t="s">
        <v>11</v>
      </c>
      <c r="F88" s="9">
        <v>0</v>
      </c>
      <c r="G88" s="9">
        <v>0</v>
      </c>
      <c r="H88" s="9">
        <v>0</v>
      </c>
      <c r="I88" s="9">
        <v>0</v>
      </c>
      <c r="J88" s="51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70"/>
    </row>
    <row r="89" spans="1:17" s="3" customFormat="1" ht="12" customHeight="1">
      <c r="A89" s="80" t="s">
        <v>47</v>
      </c>
      <c r="B89" s="81"/>
      <c r="C89" s="81"/>
      <c r="D89" s="81"/>
      <c r="E89" s="81"/>
      <c r="F89" s="81"/>
      <c r="G89" s="81"/>
      <c r="H89" s="81"/>
      <c r="I89" s="81"/>
      <c r="J89" s="48"/>
      <c r="K89" s="12"/>
      <c r="L89" s="12"/>
      <c r="M89" s="12"/>
      <c r="N89" s="12"/>
      <c r="O89" s="12"/>
      <c r="P89" s="12"/>
      <c r="Q89" s="13"/>
    </row>
    <row r="90" spans="1:17" s="3" customFormat="1" ht="11.25" customHeight="1">
      <c r="A90" s="65" t="s">
        <v>24</v>
      </c>
      <c r="B90" s="68" t="s">
        <v>29</v>
      </c>
      <c r="C90" s="65" t="s">
        <v>107</v>
      </c>
      <c r="D90" s="65">
        <v>2016</v>
      </c>
      <c r="E90" s="22" t="s">
        <v>6</v>
      </c>
      <c r="F90" s="9">
        <f aca="true" t="shared" si="15" ref="F90:F95">SUM(G90:P90)</f>
        <v>81358</v>
      </c>
      <c r="G90" s="9">
        <f aca="true" t="shared" si="16" ref="G90:P90">G91+G92+G93+G94+G95</f>
        <v>81358</v>
      </c>
      <c r="H90" s="9">
        <f t="shared" si="16"/>
        <v>0</v>
      </c>
      <c r="I90" s="9">
        <f t="shared" si="16"/>
        <v>0</v>
      </c>
      <c r="J90" s="49">
        <f t="shared" si="16"/>
        <v>0</v>
      </c>
      <c r="K90" s="22">
        <f t="shared" si="16"/>
        <v>0</v>
      </c>
      <c r="L90" s="22">
        <f t="shared" si="16"/>
        <v>0</v>
      </c>
      <c r="M90" s="22">
        <f t="shared" si="16"/>
        <v>0</v>
      </c>
      <c r="N90" s="22">
        <f t="shared" si="16"/>
        <v>0</v>
      </c>
      <c r="O90" s="22">
        <f t="shared" si="16"/>
        <v>0</v>
      </c>
      <c r="P90" s="22">
        <f t="shared" si="16"/>
        <v>0</v>
      </c>
      <c r="Q90" s="68" t="s">
        <v>29</v>
      </c>
    </row>
    <row r="91" spans="1:17" s="3" customFormat="1" ht="11.25" customHeight="1">
      <c r="A91" s="66"/>
      <c r="B91" s="69"/>
      <c r="C91" s="66"/>
      <c r="D91" s="66"/>
      <c r="E91" s="22" t="s">
        <v>7</v>
      </c>
      <c r="F91" s="9">
        <f t="shared" si="15"/>
        <v>0</v>
      </c>
      <c r="G91" s="9">
        <v>0</v>
      </c>
      <c r="H91" s="9">
        <v>0</v>
      </c>
      <c r="I91" s="9">
        <v>0</v>
      </c>
      <c r="J91" s="51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69"/>
    </row>
    <row r="92" spans="1:17" s="3" customFormat="1" ht="11.25" customHeight="1">
      <c r="A92" s="66"/>
      <c r="B92" s="69"/>
      <c r="C92" s="66"/>
      <c r="D92" s="66"/>
      <c r="E92" s="22" t="s">
        <v>8</v>
      </c>
      <c r="F92" s="9">
        <f t="shared" si="15"/>
        <v>0</v>
      </c>
      <c r="G92" s="9">
        <v>0</v>
      </c>
      <c r="H92" s="9">
        <v>0</v>
      </c>
      <c r="I92" s="9">
        <v>0</v>
      </c>
      <c r="J92" s="51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69"/>
    </row>
    <row r="93" spans="1:17" s="3" customFormat="1" ht="11.25" customHeight="1">
      <c r="A93" s="66"/>
      <c r="B93" s="69"/>
      <c r="C93" s="66"/>
      <c r="D93" s="66"/>
      <c r="E93" s="22" t="s">
        <v>9</v>
      </c>
      <c r="F93" s="9">
        <f t="shared" si="15"/>
        <v>81358</v>
      </c>
      <c r="G93" s="9">
        <v>81358</v>
      </c>
      <c r="H93" s="9">
        <v>0</v>
      </c>
      <c r="I93" s="9">
        <v>0</v>
      </c>
      <c r="J93" s="51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69"/>
    </row>
    <row r="94" spans="1:17" s="3" customFormat="1" ht="11.25" customHeight="1">
      <c r="A94" s="66"/>
      <c r="B94" s="69"/>
      <c r="C94" s="66"/>
      <c r="D94" s="66"/>
      <c r="E94" s="19" t="s">
        <v>10</v>
      </c>
      <c r="F94" s="9">
        <f t="shared" si="15"/>
        <v>0</v>
      </c>
      <c r="G94" s="9">
        <v>0</v>
      </c>
      <c r="H94" s="9">
        <v>0</v>
      </c>
      <c r="I94" s="9">
        <v>0</v>
      </c>
      <c r="J94" s="51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69"/>
    </row>
    <row r="95" spans="1:17" s="3" customFormat="1" ht="11.25" customHeight="1">
      <c r="A95" s="67"/>
      <c r="B95" s="70"/>
      <c r="C95" s="67"/>
      <c r="D95" s="67"/>
      <c r="E95" s="19" t="s">
        <v>11</v>
      </c>
      <c r="F95" s="9">
        <f t="shared" si="15"/>
        <v>0</v>
      </c>
      <c r="G95" s="9">
        <v>0</v>
      </c>
      <c r="H95" s="9">
        <v>0</v>
      </c>
      <c r="I95" s="9">
        <v>0</v>
      </c>
      <c r="J95" s="51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70"/>
    </row>
    <row r="96" spans="1:17" s="3" customFormat="1" ht="11.25" customHeight="1">
      <c r="A96" s="65" t="s">
        <v>62</v>
      </c>
      <c r="B96" s="68" t="s">
        <v>90</v>
      </c>
      <c r="C96" s="65" t="s">
        <v>107</v>
      </c>
      <c r="D96" s="65" t="s">
        <v>104</v>
      </c>
      <c r="E96" s="19" t="s">
        <v>6</v>
      </c>
      <c r="F96" s="9">
        <f aca="true" t="shared" si="17" ref="F96:F101">SUM(G96:P96)</f>
        <v>2713042</v>
      </c>
      <c r="G96" s="9">
        <f aca="true" t="shared" si="18" ref="G96:P96">G97+G98+G99+G100+G101</f>
        <v>0</v>
      </c>
      <c r="H96" s="9">
        <f t="shared" si="18"/>
        <v>254642</v>
      </c>
      <c r="I96" s="9">
        <f t="shared" si="18"/>
        <v>58400</v>
      </c>
      <c r="J96" s="49">
        <f t="shared" si="18"/>
        <v>800000</v>
      </c>
      <c r="K96" s="19">
        <f t="shared" si="18"/>
        <v>800000</v>
      </c>
      <c r="L96" s="19">
        <f t="shared" si="18"/>
        <v>800000</v>
      </c>
      <c r="M96" s="19">
        <f t="shared" si="18"/>
        <v>0</v>
      </c>
      <c r="N96" s="19">
        <f t="shared" si="18"/>
        <v>0</v>
      </c>
      <c r="O96" s="19">
        <f t="shared" si="18"/>
        <v>0</v>
      </c>
      <c r="P96" s="19">
        <f t="shared" si="18"/>
        <v>0</v>
      </c>
      <c r="Q96" s="68" t="s">
        <v>54</v>
      </c>
    </row>
    <row r="97" spans="1:17" s="3" customFormat="1" ht="11.25" customHeight="1">
      <c r="A97" s="66"/>
      <c r="B97" s="69"/>
      <c r="C97" s="66"/>
      <c r="D97" s="66"/>
      <c r="E97" s="19" t="s">
        <v>7</v>
      </c>
      <c r="F97" s="9">
        <f t="shared" si="17"/>
        <v>0</v>
      </c>
      <c r="G97" s="9">
        <v>0</v>
      </c>
      <c r="H97" s="9">
        <v>0</v>
      </c>
      <c r="I97" s="9">
        <v>0</v>
      </c>
      <c r="J97" s="51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69"/>
    </row>
    <row r="98" spans="1:17" s="3" customFormat="1" ht="11.25" customHeight="1">
      <c r="A98" s="66"/>
      <c r="B98" s="69"/>
      <c r="C98" s="66"/>
      <c r="D98" s="66"/>
      <c r="E98" s="19" t="s">
        <v>8</v>
      </c>
      <c r="F98" s="9">
        <f t="shared" si="17"/>
        <v>0</v>
      </c>
      <c r="G98" s="9">
        <v>0</v>
      </c>
      <c r="H98" s="9">
        <v>0</v>
      </c>
      <c r="I98" s="9">
        <v>0</v>
      </c>
      <c r="J98" s="51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69"/>
    </row>
    <row r="99" spans="1:17" s="3" customFormat="1" ht="11.25" customHeight="1">
      <c r="A99" s="66"/>
      <c r="B99" s="69"/>
      <c r="C99" s="66"/>
      <c r="D99" s="66"/>
      <c r="E99" s="19" t="s">
        <v>9</v>
      </c>
      <c r="F99" s="9">
        <f t="shared" si="17"/>
        <v>2713042</v>
      </c>
      <c r="G99" s="9">
        <v>0</v>
      </c>
      <c r="H99" s="9">
        <v>254642</v>
      </c>
      <c r="I99" s="9">
        <v>58400</v>
      </c>
      <c r="J99" s="51">
        <v>800000</v>
      </c>
      <c r="K99" s="4">
        <v>800000</v>
      </c>
      <c r="L99" s="4">
        <v>800000</v>
      </c>
      <c r="M99" s="4">
        <v>0</v>
      </c>
      <c r="N99" s="4">
        <v>0</v>
      </c>
      <c r="O99" s="4">
        <v>0</v>
      </c>
      <c r="P99" s="4">
        <v>0</v>
      </c>
      <c r="Q99" s="69"/>
    </row>
    <row r="100" spans="1:17" s="3" customFormat="1" ht="11.25" customHeight="1">
      <c r="A100" s="66"/>
      <c r="B100" s="69"/>
      <c r="C100" s="66"/>
      <c r="D100" s="66"/>
      <c r="E100" s="19" t="s">
        <v>10</v>
      </c>
      <c r="F100" s="9">
        <f t="shared" si="17"/>
        <v>0</v>
      </c>
      <c r="G100" s="9">
        <v>0</v>
      </c>
      <c r="H100" s="9">
        <v>0</v>
      </c>
      <c r="I100" s="9">
        <v>0</v>
      </c>
      <c r="J100" s="51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69"/>
    </row>
    <row r="101" spans="1:17" s="3" customFormat="1" ht="11.25" customHeight="1">
      <c r="A101" s="67"/>
      <c r="B101" s="70"/>
      <c r="C101" s="67"/>
      <c r="D101" s="67"/>
      <c r="E101" s="19" t="s">
        <v>11</v>
      </c>
      <c r="F101" s="9">
        <f t="shared" si="17"/>
        <v>0</v>
      </c>
      <c r="G101" s="9">
        <v>0</v>
      </c>
      <c r="H101" s="9">
        <v>0</v>
      </c>
      <c r="I101" s="9">
        <v>0</v>
      </c>
      <c r="J101" s="51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70"/>
    </row>
    <row r="102" spans="1:17" s="3" customFormat="1" ht="11.25" customHeight="1">
      <c r="A102" s="65" t="s">
        <v>64</v>
      </c>
      <c r="B102" s="68" t="s">
        <v>66</v>
      </c>
      <c r="C102" s="65" t="s">
        <v>107</v>
      </c>
      <c r="D102" s="65">
        <v>2017</v>
      </c>
      <c r="E102" s="19" t="s">
        <v>6</v>
      </c>
      <c r="F102" s="9">
        <f aca="true" t="shared" si="19" ref="F102:F113">SUM(G102:P102)</f>
        <v>30358</v>
      </c>
      <c r="G102" s="9">
        <f aca="true" t="shared" si="20" ref="G102:P102">G103+G104+G105+G106+G107</f>
        <v>0</v>
      </c>
      <c r="H102" s="9">
        <f t="shared" si="20"/>
        <v>30358</v>
      </c>
      <c r="I102" s="9">
        <f t="shared" si="20"/>
        <v>0</v>
      </c>
      <c r="J102" s="49">
        <f t="shared" si="20"/>
        <v>0</v>
      </c>
      <c r="K102" s="19">
        <f t="shared" si="20"/>
        <v>0</v>
      </c>
      <c r="L102" s="19">
        <f t="shared" si="20"/>
        <v>0</v>
      </c>
      <c r="M102" s="19">
        <f t="shared" si="20"/>
        <v>0</v>
      </c>
      <c r="N102" s="19">
        <f t="shared" si="20"/>
        <v>0</v>
      </c>
      <c r="O102" s="19">
        <f t="shared" si="20"/>
        <v>0</v>
      </c>
      <c r="P102" s="19">
        <f t="shared" si="20"/>
        <v>0</v>
      </c>
      <c r="Q102" s="68" t="s">
        <v>68</v>
      </c>
    </row>
    <row r="103" spans="1:17" s="3" customFormat="1" ht="11.25" customHeight="1">
      <c r="A103" s="66"/>
      <c r="B103" s="69"/>
      <c r="C103" s="66"/>
      <c r="D103" s="66"/>
      <c r="E103" s="19" t="s">
        <v>7</v>
      </c>
      <c r="F103" s="9">
        <f t="shared" si="19"/>
        <v>0</v>
      </c>
      <c r="G103" s="9">
        <v>0</v>
      </c>
      <c r="H103" s="9">
        <v>0</v>
      </c>
      <c r="I103" s="9">
        <v>0</v>
      </c>
      <c r="J103" s="51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69"/>
    </row>
    <row r="104" spans="1:17" s="3" customFormat="1" ht="11.25" customHeight="1">
      <c r="A104" s="66"/>
      <c r="B104" s="69"/>
      <c r="C104" s="66"/>
      <c r="D104" s="66"/>
      <c r="E104" s="19" t="s">
        <v>8</v>
      </c>
      <c r="F104" s="9">
        <f t="shared" si="19"/>
        <v>0</v>
      </c>
      <c r="G104" s="9">
        <v>0</v>
      </c>
      <c r="H104" s="9">
        <v>0</v>
      </c>
      <c r="I104" s="9">
        <v>0</v>
      </c>
      <c r="J104" s="51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69"/>
    </row>
    <row r="105" spans="1:17" s="3" customFormat="1" ht="11.25" customHeight="1">
      <c r="A105" s="66"/>
      <c r="B105" s="69"/>
      <c r="C105" s="66"/>
      <c r="D105" s="66"/>
      <c r="E105" s="19" t="s">
        <v>9</v>
      </c>
      <c r="F105" s="9">
        <f t="shared" si="19"/>
        <v>30358</v>
      </c>
      <c r="G105" s="9">
        <v>0</v>
      </c>
      <c r="H105" s="9">
        <v>30358</v>
      </c>
      <c r="I105" s="9">
        <v>0</v>
      </c>
      <c r="J105" s="51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69"/>
    </row>
    <row r="106" spans="1:17" s="3" customFormat="1" ht="11.25" customHeight="1">
      <c r="A106" s="66"/>
      <c r="B106" s="69"/>
      <c r="C106" s="66"/>
      <c r="D106" s="66"/>
      <c r="E106" s="19" t="s">
        <v>10</v>
      </c>
      <c r="F106" s="9">
        <f t="shared" si="19"/>
        <v>0</v>
      </c>
      <c r="G106" s="9">
        <v>0</v>
      </c>
      <c r="H106" s="9">
        <v>0</v>
      </c>
      <c r="I106" s="9">
        <v>0</v>
      </c>
      <c r="J106" s="51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69"/>
    </row>
    <row r="107" spans="1:17" s="3" customFormat="1" ht="11.25" customHeight="1">
      <c r="A107" s="67"/>
      <c r="B107" s="70"/>
      <c r="C107" s="67"/>
      <c r="D107" s="67"/>
      <c r="E107" s="19" t="s">
        <v>11</v>
      </c>
      <c r="F107" s="9">
        <f t="shared" si="19"/>
        <v>0</v>
      </c>
      <c r="G107" s="9">
        <v>0</v>
      </c>
      <c r="H107" s="9">
        <v>0</v>
      </c>
      <c r="I107" s="9">
        <v>0</v>
      </c>
      <c r="J107" s="51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70"/>
    </row>
    <row r="108" spans="1:17" s="3" customFormat="1" ht="11.25" customHeight="1">
      <c r="A108" s="65" t="s">
        <v>65</v>
      </c>
      <c r="B108" s="68" t="s">
        <v>67</v>
      </c>
      <c r="C108" s="65" t="s">
        <v>107</v>
      </c>
      <c r="D108" s="65">
        <v>2017</v>
      </c>
      <c r="E108" s="19" t="s">
        <v>6</v>
      </c>
      <c r="F108" s="9">
        <f t="shared" si="19"/>
        <v>15000</v>
      </c>
      <c r="G108" s="9">
        <f aca="true" t="shared" si="21" ref="G108:P108">G109+G110+G111+G112+G113</f>
        <v>0</v>
      </c>
      <c r="H108" s="9">
        <f t="shared" si="21"/>
        <v>15000</v>
      </c>
      <c r="I108" s="9">
        <f t="shared" si="21"/>
        <v>0</v>
      </c>
      <c r="J108" s="49">
        <f t="shared" si="21"/>
        <v>0</v>
      </c>
      <c r="K108" s="19">
        <f t="shared" si="21"/>
        <v>0</v>
      </c>
      <c r="L108" s="19">
        <f t="shared" si="21"/>
        <v>0</v>
      </c>
      <c r="M108" s="19">
        <f t="shared" si="21"/>
        <v>0</v>
      </c>
      <c r="N108" s="19">
        <f t="shared" si="21"/>
        <v>0</v>
      </c>
      <c r="O108" s="19">
        <f t="shared" si="21"/>
        <v>0</v>
      </c>
      <c r="P108" s="19">
        <f t="shared" si="21"/>
        <v>0</v>
      </c>
      <c r="Q108" s="68" t="s">
        <v>69</v>
      </c>
    </row>
    <row r="109" spans="1:17" s="3" customFormat="1" ht="11.25" customHeight="1">
      <c r="A109" s="66"/>
      <c r="B109" s="69"/>
      <c r="C109" s="66"/>
      <c r="D109" s="66"/>
      <c r="E109" s="19" t="s">
        <v>7</v>
      </c>
      <c r="F109" s="9">
        <f t="shared" si="19"/>
        <v>0</v>
      </c>
      <c r="G109" s="9">
        <v>0</v>
      </c>
      <c r="H109" s="9">
        <v>0</v>
      </c>
      <c r="I109" s="9">
        <v>0</v>
      </c>
      <c r="J109" s="51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69"/>
    </row>
    <row r="110" spans="1:17" s="3" customFormat="1" ht="11.25" customHeight="1">
      <c r="A110" s="66"/>
      <c r="B110" s="69"/>
      <c r="C110" s="66"/>
      <c r="D110" s="66"/>
      <c r="E110" s="19" t="s">
        <v>8</v>
      </c>
      <c r="F110" s="9">
        <f t="shared" si="19"/>
        <v>0</v>
      </c>
      <c r="G110" s="9">
        <v>0</v>
      </c>
      <c r="H110" s="9">
        <v>0</v>
      </c>
      <c r="I110" s="9">
        <v>0</v>
      </c>
      <c r="J110" s="51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69"/>
    </row>
    <row r="111" spans="1:17" s="3" customFormat="1" ht="11.25" customHeight="1">
      <c r="A111" s="66"/>
      <c r="B111" s="69"/>
      <c r="C111" s="66"/>
      <c r="D111" s="66"/>
      <c r="E111" s="19" t="s">
        <v>9</v>
      </c>
      <c r="F111" s="9">
        <f t="shared" si="19"/>
        <v>15000</v>
      </c>
      <c r="G111" s="9">
        <v>0</v>
      </c>
      <c r="H111" s="9">
        <v>15000</v>
      </c>
      <c r="I111" s="9">
        <v>0</v>
      </c>
      <c r="J111" s="51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69"/>
    </row>
    <row r="112" spans="1:17" s="3" customFormat="1" ht="11.25" customHeight="1">
      <c r="A112" s="66"/>
      <c r="B112" s="69"/>
      <c r="C112" s="66"/>
      <c r="D112" s="66"/>
      <c r="E112" s="19" t="s">
        <v>10</v>
      </c>
      <c r="F112" s="9">
        <f t="shared" si="19"/>
        <v>0</v>
      </c>
      <c r="G112" s="9">
        <v>0</v>
      </c>
      <c r="H112" s="9">
        <v>0</v>
      </c>
      <c r="I112" s="9">
        <v>0</v>
      </c>
      <c r="J112" s="51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69"/>
    </row>
    <row r="113" spans="1:17" s="3" customFormat="1" ht="11.25" customHeight="1">
      <c r="A113" s="67"/>
      <c r="B113" s="70"/>
      <c r="C113" s="67"/>
      <c r="D113" s="67"/>
      <c r="E113" s="19" t="s">
        <v>11</v>
      </c>
      <c r="F113" s="9">
        <f t="shared" si="19"/>
        <v>0</v>
      </c>
      <c r="G113" s="9">
        <v>0</v>
      </c>
      <c r="H113" s="9">
        <v>0</v>
      </c>
      <c r="I113" s="9">
        <v>0</v>
      </c>
      <c r="J113" s="51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70"/>
    </row>
    <row r="114" spans="1:17" s="3" customFormat="1" ht="11.25" customHeight="1">
      <c r="A114" s="80" t="s">
        <v>48</v>
      </c>
      <c r="B114" s="81"/>
      <c r="C114" s="81"/>
      <c r="D114" s="81"/>
      <c r="E114" s="81"/>
      <c r="F114" s="81"/>
      <c r="G114" s="81"/>
      <c r="H114" s="81"/>
      <c r="I114" s="81"/>
      <c r="J114" s="48"/>
      <c r="K114" s="12"/>
      <c r="L114" s="12"/>
      <c r="M114" s="12"/>
      <c r="N114" s="12"/>
      <c r="O114" s="12"/>
      <c r="P114" s="12"/>
      <c r="Q114" s="13"/>
    </row>
    <row r="115" spans="1:17" s="3" customFormat="1" ht="11.25" customHeight="1">
      <c r="A115" s="65" t="s">
        <v>26</v>
      </c>
      <c r="B115" s="68" t="s">
        <v>31</v>
      </c>
      <c r="C115" s="65" t="s">
        <v>107</v>
      </c>
      <c r="D115" s="65">
        <v>2016</v>
      </c>
      <c r="E115" s="19" t="s">
        <v>6</v>
      </c>
      <c r="F115" s="9">
        <f aca="true" t="shared" si="22" ref="F115:F120">SUM(G115:P115)</f>
        <v>98854.3</v>
      </c>
      <c r="G115" s="9">
        <f aca="true" t="shared" si="23" ref="G115:P115">G116+G117+G118+G119+G120</f>
        <v>98854.3</v>
      </c>
      <c r="H115" s="9">
        <f t="shared" si="23"/>
        <v>0</v>
      </c>
      <c r="I115" s="9">
        <f t="shared" si="23"/>
        <v>0</v>
      </c>
      <c r="J115" s="49">
        <f t="shared" si="23"/>
        <v>0</v>
      </c>
      <c r="K115" s="19">
        <f t="shared" si="23"/>
        <v>0</v>
      </c>
      <c r="L115" s="19">
        <f t="shared" si="23"/>
        <v>0</v>
      </c>
      <c r="M115" s="19">
        <f t="shared" si="23"/>
        <v>0</v>
      </c>
      <c r="N115" s="19">
        <f t="shared" si="23"/>
        <v>0</v>
      </c>
      <c r="O115" s="19">
        <f t="shared" si="23"/>
        <v>0</v>
      </c>
      <c r="P115" s="19">
        <f t="shared" si="23"/>
        <v>0</v>
      </c>
      <c r="Q115" s="68" t="s">
        <v>31</v>
      </c>
    </row>
    <row r="116" spans="1:17" s="3" customFormat="1" ht="11.25" customHeight="1">
      <c r="A116" s="66"/>
      <c r="B116" s="69"/>
      <c r="C116" s="66"/>
      <c r="D116" s="66"/>
      <c r="E116" s="19" t="s">
        <v>7</v>
      </c>
      <c r="F116" s="9">
        <f t="shared" si="22"/>
        <v>0</v>
      </c>
      <c r="G116" s="9">
        <v>0</v>
      </c>
      <c r="H116" s="9">
        <v>0</v>
      </c>
      <c r="I116" s="9">
        <v>0</v>
      </c>
      <c r="J116" s="51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69"/>
    </row>
    <row r="117" spans="1:17" s="3" customFormat="1" ht="11.25" customHeight="1">
      <c r="A117" s="66"/>
      <c r="B117" s="69"/>
      <c r="C117" s="66"/>
      <c r="D117" s="66"/>
      <c r="E117" s="19" t="s">
        <v>8</v>
      </c>
      <c r="F117" s="9">
        <f t="shared" si="22"/>
        <v>0</v>
      </c>
      <c r="G117" s="9">
        <v>0</v>
      </c>
      <c r="H117" s="9">
        <v>0</v>
      </c>
      <c r="I117" s="9">
        <v>0</v>
      </c>
      <c r="J117" s="51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69"/>
    </row>
    <row r="118" spans="1:17" s="3" customFormat="1" ht="11.25" customHeight="1">
      <c r="A118" s="66"/>
      <c r="B118" s="69"/>
      <c r="C118" s="66"/>
      <c r="D118" s="66"/>
      <c r="E118" s="19" t="s">
        <v>9</v>
      </c>
      <c r="F118" s="9">
        <f t="shared" si="22"/>
        <v>98854.3</v>
      </c>
      <c r="G118" s="9">
        <v>98854.3</v>
      </c>
      <c r="H118" s="9">
        <v>0</v>
      </c>
      <c r="I118" s="9">
        <v>0</v>
      </c>
      <c r="J118" s="51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69"/>
    </row>
    <row r="119" spans="1:17" s="3" customFormat="1" ht="11.25" customHeight="1">
      <c r="A119" s="66"/>
      <c r="B119" s="69"/>
      <c r="C119" s="66"/>
      <c r="D119" s="66"/>
      <c r="E119" s="19" t="s">
        <v>10</v>
      </c>
      <c r="F119" s="9">
        <f t="shared" si="22"/>
        <v>0</v>
      </c>
      <c r="G119" s="9">
        <v>0</v>
      </c>
      <c r="H119" s="9">
        <v>0</v>
      </c>
      <c r="I119" s="9">
        <v>0</v>
      </c>
      <c r="J119" s="51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69"/>
    </row>
    <row r="120" spans="1:17" s="3" customFormat="1" ht="11.25" customHeight="1">
      <c r="A120" s="67"/>
      <c r="B120" s="70"/>
      <c r="C120" s="67"/>
      <c r="D120" s="67"/>
      <c r="E120" s="19" t="s">
        <v>11</v>
      </c>
      <c r="F120" s="9">
        <f t="shared" si="22"/>
        <v>0</v>
      </c>
      <c r="G120" s="9">
        <v>0</v>
      </c>
      <c r="H120" s="9">
        <v>0</v>
      </c>
      <c r="I120" s="9">
        <v>0</v>
      </c>
      <c r="J120" s="51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70"/>
    </row>
    <row r="121" spans="1:17" s="3" customFormat="1" ht="11.25" customHeight="1">
      <c r="A121" s="18"/>
      <c r="B121" s="68" t="s">
        <v>86</v>
      </c>
      <c r="C121" s="65" t="s">
        <v>107</v>
      </c>
      <c r="D121" s="65" t="s">
        <v>105</v>
      </c>
      <c r="E121" s="19" t="s">
        <v>6</v>
      </c>
      <c r="F121" s="23">
        <f>SUM(G121:P121)</f>
        <v>1854447.5899999999</v>
      </c>
      <c r="G121" s="9">
        <f>G122+G123+G124+G125+G126</f>
        <v>0</v>
      </c>
      <c r="H121" s="9">
        <f>H122+H123+H124+H125+H126</f>
        <v>0</v>
      </c>
      <c r="I121" s="23">
        <f>I122+I123+I124+I125+I126</f>
        <v>854447.59</v>
      </c>
      <c r="J121" s="52">
        <f>J122+J123+J124+J125+J126</f>
        <v>1000000</v>
      </c>
      <c r="K121" s="26">
        <f aca="true" t="shared" si="24" ref="K121:P121">K122+K123+K124+K125+K126</f>
        <v>0</v>
      </c>
      <c r="L121" s="26">
        <f t="shared" si="24"/>
        <v>0</v>
      </c>
      <c r="M121" s="26">
        <f t="shared" si="24"/>
        <v>0</v>
      </c>
      <c r="N121" s="26">
        <f t="shared" si="24"/>
        <v>0</v>
      </c>
      <c r="O121" s="26">
        <f t="shared" si="24"/>
        <v>0</v>
      </c>
      <c r="P121" s="26">
        <f t="shared" si="24"/>
        <v>0</v>
      </c>
      <c r="Q121" s="68" t="s">
        <v>86</v>
      </c>
    </row>
    <row r="122" spans="1:17" s="3" customFormat="1" ht="11.25" customHeight="1">
      <c r="A122" s="18"/>
      <c r="B122" s="69"/>
      <c r="C122" s="66"/>
      <c r="D122" s="66"/>
      <c r="E122" s="19" t="s">
        <v>7</v>
      </c>
      <c r="F122" s="9">
        <v>0</v>
      </c>
      <c r="G122" s="9">
        <v>0</v>
      </c>
      <c r="H122" s="9">
        <v>0</v>
      </c>
      <c r="I122" s="9">
        <v>0</v>
      </c>
      <c r="J122" s="51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69"/>
    </row>
    <row r="123" spans="1:17" s="3" customFormat="1" ht="11.25" customHeight="1">
      <c r="A123" s="11" t="s">
        <v>93</v>
      </c>
      <c r="B123" s="69"/>
      <c r="C123" s="66"/>
      <c r="D123" s="66"/>
      <c r="E123" s="19" t="s">
        <v>8</v>
      </c>
      <c r="F123" s="9">
        <v>0</v>
      </c>
      <c r="G123" s="9">
        <v>0</v>
      </c>
      <c r="H123" s="9">
        <v>0</v>
      </c>
      <c r="I123" s="9">
        <v>0</v>
      </c>
      <c r="J123" s="51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69"/>
    </row>
    <row r="124" spans="1:17" s="3" customFormat="1" ht="11.25" customHeight="1">
      <c r="A124" s="18"/>
      <c r="B124" s="69"/>
      <c r="C124" s="66"/>
      <c r="D124" s="66"/>
      <c r="E124" s="19" t="s">
        <v>9</v>
      </c>
      <c r="F124" s="23">
        <f>SUM(G124:P124)</f>
        <v>1854447.5899999999</v>
      </c>
      <c r="G124" s="9">
        <v>0</v>
      </c>
      <c r="H124" s="9">
        <v>0</v>
      </c>
      <c r="I124" s="23">
        <v>854447.59</v>
      </c>
      <c r="J124" s="52">
        <v>1000000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69"/>
    </row>
    <row r="125" spans="1:17" s="3" customFormat="1" ht="11.25" customHeight="1">
      <c r="A125" s="18"/>
      <c r="B125" s="69"/>
      <c r="C125" s="66"/>
      <c r="D125" s="66"/>
      <c r="E125" s="19" t="s">
        <v>10</v>
      </c>
      <c r="F125" s="9">
        <v>0</v>
      </c>
      <c r="G125" s="9">
        <v>0</v>
      </c>
      <c r="H125" s="9">
        <v>0</v>
      </c>
      <c r="I125" s="9">
        <v>0</v>
      </c>
      <c r="J125" s="51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69"/>
    </row>
    <row r="126" spans="1:17" s="3" customFormat="1" ht="11.25" customHeight="1">
      <c r="A126" s="18"/>
      <c r="B126" s="70"/>
      <c r="C126" s="67"/>
      <c r="D126" s="67"/>
      <c r="E126" s="19" t="s">
        <v>11</v>
      </c>
      <c r="F126" s="9">
        <v>0</v>
      </c>
      <c r="G126" s="9">
        <v>0</v>
      </c>
      <c r="H126" s="9">
        <v>0</v>
      </c>
      <c r="I126" s="9">
        <v>0</v>
      </c>
      <c r="J126" s="51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70"/>
    </row>
    <row r="127" spans="1:17" s="3" customFormat="1" ht="11.25" customHeight="1">
      <c r="A127" s="65" t="s">
        <v>63</v>
      </c>
      <c r="B127" s="68" t="s">
        <v>32</v>
      </c>
      <c r="C127" s="65" t="s">
        <v>107</v>
      </c>
      <c r="D127" s="65">
        <v>2016</v>
      </c>
      <c r="E127" s="19" t="s">
        <v>6</v>
      </c>
      <c r="F127" s="9">
        <f aca="true" t="shared" si="25" ref="F127:F138">SUM(G127:P127)</f>
        <v>97507.8</v>
      </c>
      <c r="G127" s="9">
        <f aca="true" t="shared" si="26" ref="G127:P127">G128+G129+G130+G131+G132</f>
        <v>97507.8</v>
      </c>
      <c r="H127" s="9">
        <f t="shared" si="26"/>
        <v>0</v>
      </c>
      <c r="I127" s="9">
        <f t="shared" si="26"/>
        <v>0</v>
      </c>
      <c r="J127" s="49">
        <f t="shared" si="26"/>
        <v>0</v>
      </c>
      <c r="K127" s="19">
        <f t="shared" si="26"/>
        <v>0</v>
      </c>
      <c r="L127" s="19">
        <f t="shared" si="26"/>
        <v>0</v>
      </c>
      <c r="M127" s="19">
        <f t="shared" si="26"/>
        <v>0</v>
      </c>
      <c r="N127" s="19">
        <f t="shared" si="26"/>
        <v>0</v>
      </c>
      <c r="O127" s="19">
        <f t="shared" si="26"/>
        <v>0</v>
      </c>
      <c r="P127" s="19">
        <f t="shared" si="26"/>
        <v>0</v>
      </c>
      <c r="Q127" s="68" t="s">
        <v>32</v>
      </c>
    </row>
    <row r="128" spans="1:17" s="3" customFormat="1" ht="11.25" customHeight="1">
      <c r="A128" s="66"/>
      <c r="B128" s="69"/>
      <c r="C128" s="66"/>
      <c r="D128" s="66"/>
      <c r="E128" s="19" t="s">
        <v>7</v>
      </c>
      <c r="F128" s="9">
        <f t="shared" si="25"/>
        <v>0</v>
      </c>
      <c r="G128" s="9">
        <v>0</v>
      </c>
      <c r="H128" s="9">
        <v>0</v>
      </c>
      <c r="I128" s="9">
        <v>0</v>
      </c>
      <c r="J128" s="51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69"/>
    </row>
    <row r="129" spans="1:17" s="3" customFormat="1" ht="11.25" customHeight="1">
      <c r="A129" s="66"/>
      <c r="B129" s="69"/>
      <c r="C129" s="66"/>
      <c r="D129" s="66"/>
      <c r="E129" s="19" t="s">
        <v>8</v>
      </c>
      <c r="F129" s="9">
        <f t="shared" si="25"/>
        <v>0</v>
      </c>
      <c r="G129" s="9">
        <v>0</v>
      </c>
      <c r="H129" s="9">
        <v>0</v>
      </c>
      <c r="I129" s="9">
        <v>0</v>
      </c>
      <c r="J129" s="51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69"/>
    </row>
    <row r="130" spans="1:17" s="3" customFormat="1" ht="11.25" customHeight="1">
      <c r="A130" s="66"/>
      <c r="B130" s="69"/>
      <c r="C130" s="66"/>
      <c r="D130" s="66"/>
      <c r="E130" s="19" t="s">
        <v>9</v>
      </c>
      <c r="F130" s="9">
        <f t="shared" si="25"/>
        <v>97507.8</v>
      </c>
      <c r="G130" s="9">
        <v>97507.8</v>
      </c>
      <c r="H130" s="9">
        <v>0</v>
      </c>
      <c r="I130" s="9">
        <v>0</v>
      </c>
      <c r="J130" s="51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69"/>
    </row>
    <row r="131" spans="1:17" s="3" customFormat="1" ht="11.25" customHeight="1">
      <c r="A131" s="66"/>
      <c r="B131" s="69"/>
      <c r="C131" s="66"/>
      <c r="D131" s="66"/>
      <c r="E131" s="19" t="s">
        <v>10</v>
      </c>
      <c r="F131" s="9">
        <f t="shared" si="25"/>
        <v>0</v>
      </c>
      <c r="G131" s="9">
        <v>0</v>
      </c>
      <c r="H131" s="9">
        <v>0</v>
      </c>
      <c r="I131" s="9">
        <v>0</v>
      </c>
      <c r="J131" s="51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69"/>
    </row>
    <row r="132" spans="1:17" s="3" customFormat="1" ht="11.25" customHeight="1">
      <c r="A132" s="67"/>
      <c r="B132" s="70"/>
      <c r="C132" s="67"/>
      <c r="D132" s="67"/>
      <c r="E132" s="19" t="s">
        <v>11</v>
      </c>
      <c r="F132" s="9">
        <f t="shared" si="25"/>
        <v>0</v>
      </c>
      <c r="G132" s="9">
        <v>0</v>
      </c>
      <c r="H132" s="9">
        <v>0</v>
      </c>
      <c r="I132" s="9">
        <v>0</v>
      </c>
      <c r="J132" s="51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70"/>
    </row>
    <row r="133" spans="1:17" s="3" customFormat="1" ht="11.25" customHeight="1">
      <c r="A133" s="65" t="s">
        <v>183</v>
      </c>
      <c r="B133" s="68" t="s">
        <v>184</v>
      </c>
      <c r="C133" s="65" t="s">
        <v>107</v>
      </c>
      <c r="D133" s="65">
        <v>2019</v>
      </c>
      <c r="E133" s="45" t="s">
        <v>6</v>
      </c>
      <c r="F133" s="9">
        <f t="shared" si="25"/>
        <v>1500000</v>
      </c>
      <c r="G133" s="9">
        <v>0</v>
      </c>
      <c r="H133" s="9">
        <f aca="true" t="shared" si="27" ref="H133:P133">H134+H135+H136+H137+H138</f>
        <v>0</v>
      </c>
      <c r="I133" s="9">
        <f t="shared" si="27"/>
        <v>0</v>
      </c>
      <c r="J133" s="49">
        <f t="shared" si="27"/>
        <v>1500000</v>
      </c>
      <c r="K133" s="45">
        <f t="shared" si="27"/>
        <v>0</v>
      </c>
      <c r="L133" s="45">
        <f t="shared" si="27"/>
        <v>0</v>
      </c>
      <c r="M133" s="45">
        <f t="shared" si="27"/>
        <v>0</v>
      </c>
      <c r="N133" s="45">
        <f t="shared" si="27"/>
        <v>0</v>
      </c>
      <c r="O133" s="45">
        <f t="shared" si="27"/>
        <v>0</v>
      </c>
      <c r="P133" s="45">
        <f t="shared" si="27"/>
        <v>0</v>
      </c>
      <c r="Q133" s="68" t="s">
        <v>186</v>
      </c>
    </row>
    <row r="134" spans="1:17" s="3" customFormat="1" ht="11.25" customHeight="1">
      <c r="A134" s="66"/>
      <c r="B134" s="69"/>
      <c r="C134" s="66"/>
      <c r="D134" s="66"/>
      <c r="E134" s="45" t="s">
        <v>7</v>
      </c>
      <c r="F134" s="9">
        <f t="shared" si="25"/>
        <v>0</v>
      </c>
      <c r="G134" s="9">
        <v>0</v>
      </c>
      <c r="H134" s="9">
        <v>0</v>
      </c>
      <c r="I134" s="9">
        <v>0</v>
      </c>
      <c r="J134" s="51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69"/>
    </row>
    <row r="135" spans="1:17" s="3" customFormat="1" ht="11.25" customHeight="1">
      <c r="A135" s="66"/>
      <c r="B135" s="69"/>
      <c r="C135" s="66"/>
      <c r="D135" s="66"/>
      <c r="E135" s="45" t="s">
        <v>8</v>
      </c>
      <c r="F135" s="9">
        <f t="shared" si="25"/>
        <v>0</v>
      </c>
      <c r="G135" s="9">
        <v>0</v>
      </c>
      <c r="H135" s="9">
        <v>0</v>
      </c>
      <c r="I135" s="9">
        <v>0</v>
      </c>
      <c r="J135" s="51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69"/>
    </row>
    <row r="136" spans="1:17" s="3" customFormat="1" ht="11.25" customHeight="1">
      <c r="A136" s="66"/>
      <c r="B136" s="69"/>
      <c r="C136" s="66"/>
      <c r="D136" s="66"/>
      <c r="E136" s="45" t="s">
        <v>9</v>
      </c>
      <c r="F136" s="9">
        <f t="shared" si="25"/>
        <v>1500000</v>
      </c>
      <c r="G136" s="9">
        <v>0</v>
      </c>
      <c r="H136" s="9">
        <v>0</v>
      </c>
      <c r="I136" s="9">
        <v>0</v>
      </c>
      <c r="J136" s="51">
        <v>1500000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69"/>
    </row>
    <row r="137" spans="1:17" s="3" customFormat="1" ht="11.25" customHeight="1">
      <c r="A137" s="66"/>
      <c r="B137" s="69"/>
      <c r="C137" s="66"/>
      <c r="D137" s="66"/>
      <c r="E137" s="45" t="s">
        <v>10</v>
      </c>
      <c r="F137" s="9">
        <f t="shared" si="25"/>
        <v>0</v>
      </c>
      <c r="G137" s="9">
        <v>0</v>
      </c>
      <c r="H137" s="9">
        <v>0</v>
      </c>
      <c r="I137" s="9">
        <v>0</v>
      </c>
      <c r="J137" s="51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69"/>
    </row>
    <row r="138" spans="1:17" s="3" customFormat="1" ht="11.25" customHeight="1">
      <c r="A138" s="67"/>
      <c r="B138" s="70"/>
      <c r="C138" s="67"/>
      <c r="D138" s="67"/>
      <c r="E138" s="45" t="s">
        <v>11</v>
      </c>
      <c r="F138" s="9">
        <f t="shared" si="25"/>
        <v>0</v>
      </c>
      <c r="G138" s="9">
        <v>0</v>
      </c>
      <c r="H138" s="9">
        <v>0</v>
      </c>
      <c r="I138" s="9">
        <v>0</v>
      </c>
      <c r="J138" s="51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70"/>
    </row>
    <row r="139" spans="1:17" s="3" customFormat="1" ht="11.25" customHeight="1">
      <c r="A139" s="80" t="s">
        <v>49</v>
      </c>
      <c r="B139" s="81"/>
      <c r="C139" s="81"/>
      <c r="D139" s="81"/>
      <c r="E139" s="81"/>
      <c r="F139" s="81"/>
      <c r="G139" s="81"/>
      <c r="H139" s="81"/>
      <c r="I139" s="81"/>
      <c r="J139" s="48"/>
      <c r="K139" s="12"/>
      <c r="L139" s="12"/>
      <c r="M139" s="12"/>
      <c r="N139" s="12"/>
      <c r="O139" s="12"/>
      <c r="P139" s="12"/>
      <c r="Q139" s="13"/>
    </row>
    <row r="140" spans="1:17" s="3" customFormat="1" ht="11.25" customHeight="1">
      <c r="A140" s="65" t="s">
        <v>28</v>
      </c>
      <c r="B140" s="68" t="s">
        <v>34</v>
      </c>
      <c r="C140" s="65" t="s">
        <v>107</v>
      </c>
      <c r="D140" s="65">
        <v>2016</v>
      </c>
      <c r="E140" s="19" t="s">
        <v>6</v>
      </c>
      <c r="F140" s="9">
        <f aca="true" t="shared" si="28" ref="F140:P140">F141+F142+F143+F144+F145</f>
        <v>20030640</v>
      </c>
      <c r="G140" s="9">
        <f t="shared" si="28"/>
        <v>20030640</v>
      </c>
      <c r="H140" s="9">
        <f t="shared" si="28"/>
        <v>0</v>
      </c>
      <c r="I140" s="9">
        <f t="shared" si="28"/>
        <v>0</v>
      </c>
      <c r="J140" s="49">
        <f t="shared" si="28"/>
        <v>0</v>
      </c>
      <c r="K140" s="19">
        <f t="shared" si="28"/>
        <v>0</v>
      </c>
      <c r="L140" s="19">
        <f t="shared" si="28"/>
        <v>0</v>
      </c>
      <c r="M140" s="19">
        <f t="shared" si="28"/>
        <v>0</v>
      </c>
      <c r="N140" s="19">
        <f t="shared" si="28"/>
        <v>0</v>
      </c>
      <c r="O140" s="19">
        <f t="shared" si="28"/>
        <v>0</v>
      </c>
      <c r="P140" s="19">
        <f t="shared" si="28"/>
        <v>0</v>
      </c>
      <c r="Q140" s="68" t="s">
        <v>37</v>
      </c>
    </row>
    <row r="141" spans="1:17" s="3" customFormat="1" ht="11.25" customHeight="1">
      <c r="A141" s="66"/>
      <c r="B141" s="69"/>
      <c r="C141" s="66"/>
      <c r="D141" s="66"/>
      <c r="E141" s="19" t="s">
        <v>7</v>
      </c>
      <c r="F141" s="9">
        <f>SUM(G141:P141)</f>
        <v>0</v>
      </c>
      <c r="G141" s="9">
        <v>0</v>
      </c>
      <c r="H141" s="9">
        <v>0</v>
      </c>
      <c r="I141" s="9">
        <v>0</v>
      </c>
      <c r="J141" s="51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69"/>
    </row>
    <row r="142" spans="1:17" s="3" customFormat="1" ht="11.25" customHeight="1">
      <c r="A142" s="66"/>
      <c r="B142" s="69"/>
      <c r="C142" s="66"/>
      <c r="D142" s="66"/>
      <c r="E142" s="19" t="s">
        <v>8</v>
      </c>
      <c r="F142" s="9">
        <f>SUM(G142:P142)</f>
        <v>20030640</v>
      </c>
      <c r="G142" s="9">
        <v>20030640</v>
      </c>
      <c r="H142" s="9">
        <v>0</v>
      </c>
      <c r="I142" s="9">
        <v>0</v>
      </c>
      <c r="J142" s="51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69"/>
    </row>
    <row r="143" spans="1:17" s="3" customFormat="1" ht="11.25" customHeight="1">
      <c r="A143" s="66"/>
      <c r="B143" s="69"/>
      <c r="C143" s="66"/>
      <c r="D143" s="66"/>
      <c r="E143" s="19" t="s">
        <v>9</v>
      </c>
      <c r="F143" s="9">
        <f>SUM(G143:P143)</f>
        <v>0</v>
      </c>
      <c r="G143" s="9">
        <v>0</v>
      </c>
      <c r="H143" s="9">
        <v>0</v>
      </c>
      <c r="I143" s="9">
        <v>0</v>
      </c>
      <c r="J143" s="51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69"/>
    </row>
    <row r="144" spans="1:17" s="3" customFormat="1" ht="11.25" customHeight="1">
      <c r="A144" s="66"/>
      <c r="B144" s="69"/>
      <c r="C144" s="66"/>
      <c r="D144" s="66"/>
      <c r="E144" s="19" t="s">
        <v>10</v>
      </c>
      <c r="F144" s="9">
        <f>SUM(G144:P144)</f>
        <v>0</v>
      </c>
      <c r="G144" s="9">
        <v>0</v>
      </c>
      <c r="H144" s="9">
        <v>0</v>
      </c>
      <c r="I144" s="9">
        <v>0</v>
      </c>
      <c r="J144" s="51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69"/>
    </row>
    <row r="145" spans="1:17" s="3" customFormat="1" ht="11.25" customHeight="1">
      <c r="A145" s="67"/>
      <c r="B145" s="70"/>
      <c r="C145" s="67"/>
      <c r="D145" s="67"/>
      <c r="E145" s="19" t="s">
        <v>11</v>
      </c>
      <c r="F145" s="9">
        <f>SUM(G145:P145)</f>
        <v>0</v>
      </c>
      <c r="G145" s="9">
        <v>0</v>
      </c>
      <c r="H145" s="9">
        <v>0</v>
      </c>
      <c r="I145" s="9">
        <v>0</v>
      </c>
      <c r="J145" s="51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70"/>
    </row>
    <row r="146" spans="1:17" s="3" customFormat="1" ht="11.25" customHeight="1">
      <c r="A146" s="80" t="s">
        <v>50</v>
      </c>
      <c r="B146" s="81"/>
      <c r="C146" s="81"/>
      <c r="D146" s="81"/>
      <c r="E146" s="81"/>
      <c r="F146" s="81"/>
      <c r="G146" s="81"/>
      <c r="H146" s="81"/>
      <c r="I146" s="81"/>
      <c r="J146" s="48"/>
      <c r="K146" s="12"/>
      <c r="L146" s="12"/>
      <c r="M146" s="12"/>
      <c r="N146" s="12"/>
      <c r="O146" s="12"/>
      <c r="P146" s="12"/>
      <c r="Q146" s="13"/>
    </row>
    <row r="147" spans="1:17" s="3" customFormat="1" ht="11.25" customHeight="1">
      <c r="A147" s="65" t="s">
        <v>30</v>
      </c>
      <c r="B147" s="68" t="s">
        <v>36</v>
      </c>
      <c r="C147" s="65" t="s">
        <v>107</v>
      </c>
      <c r="D147" s="65" t="s">
        <v>56</v>
      </c>
      <c r="E147" s="19" t="s">
        <v>6</v>
      </c>
      <c r="F147" s="9">
        <f aca="true" t="shared" si="29" ref="F147:P147">F148+F149+F150+F151+F152</f>
        <v>125670</v>
      </c>
      <c r="G147" s="9">
        <f t="shared" si="29"/>
        <v>95670</v>
      </c>
      <c r="H147" s="9">
        <v>30000</v>
      </c>
      <c r="I147" s="9">
        <f t="shared" si="29"/>
        <v>0</v>
      </c>
      <c r="J147" s="49">
        <f t="shared" si="29"/>
        <v>0</v>
      </c>
      <c r="K147" s="19">
        <f t="shared" si="29"/>
        <v>0</v>
      </c>
      <c r="L147" s="19">
        <f t="shared" si="29"/>
        <v>0</v>
      </c>
      <c r="M147" s="19">
        <f t="shared" si="29"/>
        <v>0</v>
      </c>
      <c r="N147" s="19">
        <f t="shared" si="29"/>
        <v>0</v>
      </c>
      <c r="O147" s="19">
        <f t="shared" si="29"/>
        <v>0</v>
      </c>
      <c r="P147" s="19">
        <f t="shared" si="29"/>
        <v>0</v>
      </c>
      <c r="Q147" s="68" t="s">
        <v>36</v>
      </c>
    </row>
    <row r="148" spans="1:17" s="3" customFormat="1" ht="11.25" customHeight="1">
      <c r="A148" s="66"/>
      <c r="B148" s="69"/>
      <c r="C148" s="66"/>
      <c r="D148" s="66"/>
      <c r="E148" s="19" t="s">
        <v>7</v>
      </c>
      <c r="F148" s="9">
        <f>SUM(G148:P148)</f>
        <v>0</v>
      </c>
      <c r="G148" s="9">
        <v>0</v>
      </c>
      <c r="H148" s="9">
        <v>0</v>
      </c>
      <c r="I148" s="9">
        <v>0</v>
      </c>
      <c r="J148" s="51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69"/>
    </row>
    <row r="149" spans="1:17" s="3" customFormat="1" ht="11.25" customHeight="1">
      <c r="A149" s="66"/>
      <c r="B149" s="69"/>
      <c r="C149" s="66"/>
      <c r="D149" s="66"/>
      <c r="E149" s="19" t="s">
        <v>8</v>
      </c>
      <c r="F149" s="9">
        <f>SUM(G149:P149)</f>
        <v>0</v>
      </c>
      <c r="G149" s="9">
        <v>0</v>
      </c>
      <c r="H149" s="9">
        <v>0</v>
      </c>
      <c r="I149" s="9">
        <v>0</v>
      </c>
      <c r="J149" s="51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69"/>
    </row>
    <row r="150" spans="1:17" s="3" customFormat="1" ht="11.25" customHeight="1">
      <c r="A150" s="66"/>
      <c r="B150" s="69"/>
      <c r="C150" s="66"/>
      <c r="D150" s="66"/>
      <c r="E150" s="19" t="s">
        <v>9</v>
      </c>
      <c r="F150" s="9">
        <f>SUM(G150:P150)</f>
        <v>125670</v>
      </c>
      <c r="G150" s="9">
        <v>95670</v>
      </c>
      <c r="H150" s="9">
        <v>30000</v>
      </c>
      <c r="I150" s="9">
        <v>0</v>
      </c>
      <c r="J150" s="51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69"/>
    </row>
    <row r="151" spans="1:17" s="3" customFormat="1" ht="11.25" customHeight="1">
      <c r="A151" s="66"/>
      <c r="B151" s="69"/>
      <c r="C151" s="66"/>
      <c r="D151" s="66"/>
      <c r="E151" s="19" t="s">
        <v>10</v>
      </c>
      <c r="F151" s="9">
        <f>SUM(G151:P151)</f>
        <v>0</v>
      </c>
      <c r="G151" s="9">
        <v>0</v>
      </c>
      <c r="H151" s="9">
        <v>0</v>
      </c>
      <c r="I151" s="9">
        <v>0</v>
      </c>
      <c r="J151" s="51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69"/>
    </row>
    <row r="152" spans="1:17" s="3" customFormat="1" ht="11.25" customHeight="1">
      <c r="A152" s="67"/>
      <c r="B152" s="70"/>
      <c r="C152" s="67"/>
      <c r="D152" s="67"/>
      <c r="E152" s="19" t="s">
        <v>11</v>
      </c>
      <c r="F152" s="9">
        <f>SUM(G152:P152)</f>
        <v>0</v>
      </c>
      <c r="G152" s="9">
        <v>0</v>
      </c>
      <c r="H152" s="9">
        <v>0</v>
      </c>
      <c r="I152" s="9">
        <v>0</v>
      </c>
      <c r="J152" s="51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70"/>
    </row>
    <row r="153" spans="1:17" s="3" customFormat="1" ht="11.25" customHeight="1">
      <c r="A153" s="80" t="s">
        <v>51</v>
      </c>
      <c r="B153" s="81"/>
      <c r="C153" s="81"/>
      <c r="D153" s="81"/>
      <c r="E153" s="81"/>
      <c r="F153" s="81"/>
      <c r="G153" s="81"/>
      <c r="H153" s="81"/>
      <c r="I153" s="81"/>
      <c r="J153" s="48"/>
      <c r="K153" s="12"/>
      <c r="L153" s="12"/>
      <c r="M153" s="12"/>
      <c r="N153" s="12"/>
      <c r="O153" s="12"/>
      <c r="P153" s="12"/>
      <c r="Q153" s="13"/>
    </row>
    <row r="154" spans="1:17" s="3" customFormat="1" ht="11.25" customHeight="1">
      <c r="A154" s="65" t="s">
        <v>33</v>
      </c>
      <c r="B154" s="68" t="s">
        <v>71</v>
      </c>
      <c r="C154" s="65" t="s">
        <v>107</v>
      </c>
      <c r="D154" s="65" t="s">
        <v>106</v>
      </c>
      <c r="E154" s="19" t="s">
        <v>6</v>
      </c>
      <c r="F154" s="9">
        <f aca="true" t="shared" si="30" ref="F154:P154">F155+F156+F157+F158+F159</f>
        <v>1245007.27</v>
      </c>
      <c r="G154" s="9">
        <f t="shared" si="30"/>
        <v>100000</v>
      </c>
      <c r="H154" s="9">
        <v>270000</v>
      </c>
      <c r="I154" s="23">
        <f t="shared" si="30"/>
        <v>125007.27</v>
      </c>
      <c r="J154" s="52">
        <f t="shared" si="30"/>
        <v>250000</v>
      </c>
      <c r="K154" s="19">
        <f t="shared" si="30"/>
        <v>250000</v>
      </c>
      <c r="L154" s="19">
        <f t="shared" si="30"/>
        <v>250000</v>
      </c>
      <c r="M154" s="19">
        <f t="shared" si="30"/>
        <v>0</v>
      </c>
      <c r="N154" s="19">
        <f t="shared" si="30"/>
        <v>0</v>
      </c>
      <c r="O154" s="19">
        <f t="shared" si="30"/>
        <v>0</v>
      </c>
      <c r="P154" s="19">
        <f t="shared" si="30"/>
        <v>0</v>
      </c>
      <c r="Q154" s="68" t="s">
        <v>71</v>
      </c>
    </row>
    <row r="155" spans="1:17" s="3" customFormat="1" ht="11.25" customHeight="1">
      <c r="A155" s="66"/>
      <c r="B155" s="69"/>
      <c r="C155" s="66"/>
      <c r="D155" s="66"/>
      <c r="E155" s="19" t="s">
        <v>7</v>
      </c>
      <c r="F155" s="9">
        <f>SUM(G155:P155)</f>
        <v>0</v>
      </c>
      <c r="G155" s="9">
        <v>0</v>
      </c>
      <c r="H155" s="9">
        <v>0</v>
      </c>
      <c r="I155" s="23">
        <v>0</v>
      </c>
      <c r="J155" s="51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69"/>
    </row>
    <row r="156" spans="1:17" s="3" customFormat="1" ht="11.25" customHeight="1">
      <c r="A156" s="66"/>
      <c r="B156" s="69"/>
      <c r="C156" s="66"/>
      <c r="D156" s="66"/>
      <c r="E156" s="19" t="s">
        <v>8</v>
      </c>
      <c r="F156" s="9">
        <f>SUM(G156:P156)</f>
        <v>0</v>
      </c>
      <c r="G156" s="9">
        <v>0</v>
      </c>
      <c r="H156" s="9">
        <v>0</v>
      </c>
      <c r="I156" s="23">
        <v>0</v>
      </c>
      <c r="J156" s="51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69"/>
    </row>
    <row r="157" spans="1:17" s="3" customFormat="1" ht="11.25" customHeight="1">
      <c r="A157" s="66"/>
      <c r="B157" s="69"/>
      <c r="C157" s="66"/>
      <c r="D157" s="66"/>
      <c r="E157" s="19" t="s">
        <v>9</v>
      </c>
      <c r="F157" s="9">
        <f>SUM(G157:P157)</f>
        <v>1245007.27</v>
      </c>
      <c r="G157" s="9">
        <v>100000</v>
      </c>
      <c r="H157" s="9">
        <v>270000</v>
      </c>
      <c r="I157" s="23">
        <v>125007.27</v>
      </c>
      <c r="J157" s="52">
        <v>250000</v>
      </c>
      <c r="K157" s="9">
        <v>250000</v>
      </c>
      <c r="L157" s="9">
        <v>250000</v>
      </c>
      <c r="M157" s="4">
        <v>0</v>
      </c>
      <c r="N157" s="4">
        <v>0</v>
      </c>
      <c r="O157" s="4">
        <v>0</v>
      </c>
      <c r="P157" s="4">
        <v>0</v>
      </c>
      <c r="Q157" s="69"/>
    </row>
    <row r="158" spans="1:17" s="3" customFormat="1" ht="11.25" customHeight="1">
      <c r="A158" s="66"/>
      <c r="B158" s="69"/>
      <c r="C158" s="66"/>
      <c r="D158" s="66"/>
      <c r="E158" s="19" t="s">
        <v>10</v>
      </c>
      <c r="F158" s="9">
        <f>SUM(G158:P158)</f>
        <v>0</v>
      </c>
      <c r="G158" s="9">
        <v>0</v>
      </c>
      <c r="H158" s="9">
        <v>0</v>
      </c>
      <c r="I158" s="9">
        <v>0</v>
      </c>
      <c r="J158" s="51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69"/>
    </row>
    <row r="159" spans="1:17" s="3" customFormat="1" ht="11.25" customHeight="1">
      <c r="A159" s="67"/>
      <c r="B159" s="70"/>
      <c r="C159" s="67"/>
      <c r="D159" s="67"/>
      <c r="E159" s="19" t="s">
        <v>11</v>
      </c>
      <c r="F159" s="9">
        <f>SUM(G159:P159)</f>
        <v>0</v>
      </c>
      <c r="G159" s="9">
        <v>0</v>
      </c>
      <c r="H159" s="9">
        <v>0</v>
      </c>
      <c r="I159" s="9">
        <v>0</v>
      </c>
      <c r="J159" s="51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70"/>
    </row>
    <row r="160" spans="1:17" s="3" customFormat="1" ht="11.25" customHeight="1">
      <c r="A160" s="80" t="s">
        <v>52</v>
      </c>
      <c r="B160" s="81"/>
      <c r="C160" s="81"/>
      <c r="D160" s="81"/>
      <c r="E160" s="81"/>
      <c r="F160" s="81"/>
      <c r="G160" s="81"/>
      <c r="H160" s="81"/>
      <c r="I160" s="81"/>
      <c r="J160" s="48"/>
      <c r="K160" s="12"/>
      <c r="L160" s="12"/>
      <c r="M160" s="12"/>
      <c r="N160" s="12"/>
      <c r="O160" s="12"/>
      <c r="P160" s="12"/>
      <c r="Q160" s="13"/>
    </row>
    <row r="161" spans="1:17" s="3" customFormat="1" ht="11.25" customHeight="1">
      <c r="A161" s="65" t="s">
        <v>35</v>
      </c>
      <c r="B161" s="68" t="s">
        <v>39</v>
      </c>
      <c r="C161" s="65" t="s">
        <v>107</v>
      </c>
      <c r="D161" s="65">
        <v>2016</v>
      </c>
      <c r="E161" s="19" t="s">
        <v>6</v>
      </c>
      <c r="F161" s="9">
        <f aca="true" t="shared" si="31" ref="F161:P161">F162+F163+F164+F165+F166</f>
        <v>300000</v>
      </c>
      <c r="G161" s="9">
        <f t="shared" si="31"/>
        <v>300000</v>
      </c>
      <c r="H161" s="9">
        <f t="shared" si="31"/>
        <v>0</v>
      </c>
      <c r="I161" s="9">
        <f t="shared" si="31"/>
        <v>0</v>
      </c>
      <c r="J161" s="49">
        <f t="shared" si="31"/>
        <v>0</v>
      </c>
      <c r="K161" s="19">
        <f t="shared" si="31"/>
        <v>0</v>
      </c>
      <c r="L161" s="19">
        <f t="shared" si="31"/>
        <v>0</v>
      </c>
      <c r="M161" s="19">
        <f t="shared" si="31"/>
        <v>0</v>
      </c>
      <c r="N161" s="19">
        <f t="shared" si="31"/>
        <v>0</v>
      </c>
      <c r="O161" s="19">
        <f t="shared" si="31"/>
        <v>0</v>
      </c>
      <c r="P161" s="19">
        <f t="shared" si="31"/>
        <v>0</v>
      </c>
      <c r="Q161" s="68" t="s">
        <v>39</v>
      </c>
    </row>
    <row r="162" spans="1:17" s="3" customFormat="1" ht="11.25" customHeight="1">
      <c r="A162" s="66"/>
      <c r="B162" s="69"/>
      <c r="C162" s="66"/>
      <c r="D162" s="66"/>
      <c r="E162" s="19" t="s">
        <v>7</v>
      </c>
      <c r="F162" s="9">
        <f>SUM(G162:P162)</f>
        <v>0</v>
      </c>
      <c r="G162" s="9">
        <v>0</v>
      </c>
      <c r="H162" s="9">
        <v>0</v>
      </c>
      <c r="I162" s="9">
        <v>0</v>
      </c>
      <c r="J162" s="51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69"/>
    </row>
    <row r="163" spans="1:17" s="3" customFormat="1" ht="11.25" customHeight="1">
      <c r="A163" s="66"/>
      <c r="B163" s="69"/>
      <c r="C163" s="66"/>
      <c r="D163" s="66"/>
      <c r="E163" s="19" t="s">
        <v>8</v>
      </c>
      <c r="F163" s="9">
        <f>SUM(G163:P163)</f>
        <v>0</v>
      </c>
      <c r="G163" s="9">
        <v>0</v>
      </c>
      <c r="H163" s="9">
        <v>0</v>
      </c>
      <c r="I163" s="9">
        <v>0</v>
      </c>
      <c r="J163" s="51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69"/>
    </row>
    <row r="164" spans="1:17" s="3" customFormat="1" ht="11.25" customHeight="1">
      <c r="A164" s="66"/>
      <c r="B164" s="69"/>
      <c r="C164" s="66"/>
      <c r="D164" s="66"/>
      <c r="E164" s="19" t="s">
        <v>9</v>
      </c>
      <c r="F164" s="9">
        <f>SUM(G164:P164)</f>
        <v>300000</v>
      </c>
      <c r="G164" s="9">
        <v>300000</v>
      </c>
      <c r="H164" s="9">
        <v>0</v>
      </c>
      <c r="I164" s="9">
        <v>0</v>
      </c>
      <c r="J164" s="51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69"/>
    </row>
    <row r="165" spans="1:17" s="3" customFormat="1" ht="11.25" customHeight="1">
      <c r="A165" s="66"/>
      <c r="B165" s="69"/>
      <c r="C165" s="66"/>
      <c r="D165" s="66"/>
      <c r="E165" s="19" t="s">
        <v>10</v>
      </c>
      <c r="F165" s="9">
        <f>SUM(G165:P165)</f>
        <v>0</v>
      </c>
      <c r="G165" s="9">
        <v>0</v>
      </c>
      <c r="H165" s="9">
        <v>0</v>
      </c>
      <c r="I165" s="9">
        <v>0</v>
      </c>
      <c r="J165" s="51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69"/>
    </row>
    <row r="166" spans="1:17" s="3" customFormat="1" ht="11.25" customHeight="1">
      <c r="A166" s="67"/>
      <c r="B166" s="70"/>
      <c r="C166" s="67"/>
      <c r="D166" s="67"/>
      <c r="E166" s="19" t="s">
        <v>11</v>
      </c>
      <c r="F166" s="9">
        <f>SUM(G166:P166)</f>
        <v>0</v>
      </c>
      <c r="G166" s="9">
        <v>0</v>
      </c>
      <c r="H166" s="9">
        <v>0</v>
      </c>
      <c r="I166" s="9">
        <v>0</v>
      </c>
      <c r="J166" s="51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70"/>
    </row>
    <row r="167" spans="1:17" s="62" customFormat="1" ht="11.25" customHeight="1">
      <c r="A167" s="74" t="s">
        <v>187</v>
      </c>
      <c r="B167" s="77" t="s">
        <v>188</v>
      </c>
      <c r="C167" s="74" t="s">
        <v>107</v>
      </c>
      <c r="D167" s="74">
        <v>2019</v>
      </c>
      <c r="E167" s="49" t="s">
        <v>6</v>
      </c>
      <c r="F167" s="53">
        <f aca="true" t="shared" si="32" ref="F167:P167">F168+F169+F170+F171+F172</f>
        <v>352887.28</v>
      </c>
      <c r="G167" s="52">
        <v>0</v>
      </c>
      <c r="H167" s="52">
        <f t="shared" si="32"/>
        <v>0</v>
      </c>
      <c r="I167" s="52">
        <f t="shared" si="32"/>
        <v>0</v>
      </c>
      <c r="J167" s="49">
        <f t="shared" si="32"/>
        <v>352887.28</v>
      </c>
      <c r="K167" s="49">
        <f t="shared" si="32"/>
        <v>0</v>
      </c>
      <c r="L167" s="49">
        <f t="shared" si="32"/>
        <v>0</v>
      </c>
      <c r="M167" s="49">
        <f t="shared" si="32"/>
        <v>0</v>
      </c>
      <c r="N167" s="49">
        <f t="shared" si="32"/>
        <v>0</v>
      </c>
      <c r="O167" s="49">
        <f t="shared" si="32"/>
        <v>0</v>
      </c>
      <c r="P167" s="49">
        <f t="shared" si="32"/>
        <v>0</v>
      </c>
      <c r="Q167" s="77" t="s">
        <v>39</v>
      </c>
    </row>
    <row r="168" spans="1:17" s="62" customFormat="1" ht="11.25" customHeight="1">
      <c r="A168" s="75"/>
      <c r="B168" s="78"/>
      <c r="C168" s="75"/>
      <c r="D168" s="75"/>
      <c r="E168" s="49" t="s">
        <v>7</v>
      </c>
      <c r="F168" s="53">
        <f>SUM(G168:P168)</f>
        <v>0</v>
      </c>
      <c r="G168" s="52">
        <v>0</v>
      </c>
      <c r="H168" s="52">
        <v>0</v>
      </c>
      <c r="I168" s="52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78"/>
    </row>
    <row r="169" spans="1:17" s="62" customFormat="1" ht="11.25" customHeight="1">
      <c r="A169" s="75"/>
      <c r="B169" s="78"/>
      <c r="C169" s="75"/>
      <c r="D169" s="75"/>
      <c r="E169" s="49" t="s">
        <v>8</v>
      </c>
      <c r="F169" s="53">
        <f>SUM(G169:P169)</f>
        <v>0</v>
      </c>
      <c r="G169" s="52">
        <v>0</v>
      </c>
      <c r="H169" s="52">
        <v>0</v>
      </c>
      <c r="I169" s="52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78"/>
    </row>
    <row r="170" spans="1:17" s="62" customFormat="1" ht="11.25" customHeight="1">
      <c r="A170" s="75"/>
      <c r="B170" s="78"/>
      <c r="C170" s="75"/>
      <c r="D170" s="75"/>
      <c r="E170" s="49" t="s">
        <v>9</v>
      </c>
      <c r="F170" s="53">
        <f>SUM(G170:P170)</f>
        <v>352887.28</v>
      </c>
      <c r="G170" s="52">
        <v>0</v>
      </c>
      <c r="H170" s="52">
        <v>0</v>
      </c>
      <c r="I170" s="52">
        <v>0</v>
      </c>
      <c r="J170" s="53">
        <v>352887.28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78"/>
    </row>
    <row r="171" spans="1:17" s="62" customFormat="1" ht="11.25" customHeight="1">
      <c r="A171" s="75"/>
      <c r="B171" s="78"/>
      <c r="C171" s="75"/>
      <c r="D171" s="75"/>
      <c r="E171" s="49" t="s">
        <v>10</v>
      </c>
      <c r="F171" s="53">
        <f>SUM(G171:P171)</f>
        <v>0</v>
      </c>
      <c r="G171" s="52">
        <v>0</v>
      </c>
      <c r="H171" s="52">
        <v>0</v>
      </c>
      <c r="I171" s="52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78"/>
    </row>
    <row r="172" spans="1:17" s="62" customFormat="1" ht="11.25" customHeight="1">
      <c r="A172" s="76"/>
      <c r="B172" s="79"/>
      <c r="C172" s="76"/>
      <c r="D172" s="76"/>
      <c r="E172" s="49" t="s">
        <v>11</v>
      </c>
      <c r="F172" s="53">
        <f>SUM(G172:P172)</f>
        <v>0</v>
      </c>
      <c r="G172" s="52">
        <v>0</v>
      </c>
      <c r="H172" s="52">
        <v>0</v>
      </c>
      <c r="I172" s="52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79"/>
    </row>
    <row r="173" spans="1:17" s="3" customFormat="1" ht="11.25" customHeight="1">
      <c r="A173" s="80" t="s">
        <v>53</v>
      </c>
      <c r="B173" s="81"/>
      <c r="C173" s="81"/>
      <c r="D173" s="81"/>
      <c r="E173" s="81"/>
      <c r="F173" s="81"/>
      <c r="G173" s="81"/>
      <c r="H173" s="81"/>
      <c r="I173" s="81"/>
      <c r="J173" s="48"/>
      <c r="K173" s="12"/>
      <c r="L173" s="12"/>
      <c r="M173" s="12"/>
      <c r="N173" s="12"/>
      <c r="O173" s="12"/>
      <c r="P173" s="12"/>
      <c r="Q173" s="13"/>
    </row>
    <row r="174" spans="1:17" s="3" customFormat="1" ht="11.25" customHeight="1">
      <c r="A174" s="65" t="s">
        <v>38</v>
      </c>
      <c r="B174" s="68" t="s">
        <v>41</v>
      </c>
      <c r="C174" s="65" t="s">
        <v>107</v>
      </c>
      <c r="D174" s="65">
        <v>2016</v>
      </c>
      <c r="E174" s="19" t="s">
        <v>6</v>
      </c>
      <c r="F174" s="9">
        <f aca="true" t="shared" si="33" ref="F174:P174">F175+F176+F177+F178+F179</f>
        <v>3349280</v>
      </c>
      <c r="G174" s="9">
        <f t="shared" si="33"/>
        <v>3349280</v>
      </c>
      <c r="H174" s="9">
        <f t="shared" si="33"/>
        <v>0</v>
      </c>
      <c r="I174" s="9">
        <f t="shared" si="33"/>
        <v>0</v>
      </c>
      <c r="J174" s="49">
        <f t="shared" si="33"/>
        <v>0</v>
      </c>
      <c r="K174" s="19">
        <f t="shared" si="33"/>
        <v>0</v>
      </c>
      <c r="L174" s="19">
        <f t="shared" si="33"/>
        <v>0</v>
      </c>
      <c r="M174" s="19">
        <f t="shared" si="33"/>
        <v>0</v>
      </c>
      <c r="N174" s="19">
        <f t="shared" si="33"/>
        <v>0</v>
      </c>
      <c r="O174" s="19">
        <f t="shared" si="33"/>
        <v>0</v>
      </c>
      <c r="P174" s="19">
        <f t="shared" si="33"/>
        <v>0</v>
      </c>
      <c r="Q174" s="68" t="s">
        <v>40</v>
      </c>
    </row>
    <row r="175" spans="1:17" s="3" customFormat="1" ht="11.25" customHeight="1">
      <c r="A175" s="66"/>
      <c r="B175" s="69"/>
      <c r="C175" s="66"/>
      <c r="D175" s="66"/>
      <c r="E175" s="19" t="s">
        <v>7</v>
      </c>
      <c r="F175" s="9">
        <f>SUM(G175:P175)</f>
        <v>0</v>
      </c>
      <c r="G175" s="9">
        <v>0</v>
      </c>
      <c r="H175" s="9">
        <v>0</v>
      </c>
      <c r="I175" s="9">
        <v>0</v>
      </c>
      <c r="J175" s="51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69"/>
    </row>
    <row r="176" spans="1:17" s="3" customFormat="1" ht="11.25" customHeight="1">
      <c r="A176" s="66"/>
      <c r="B176" s="69"/>
      <c r="C176" s="66"/>
      <c r="D176" s="66"/>
      <c r="E176" s="19" t="s">
        <v>8</v>
      </c>
      <c r="F176" s="9">
        <f>SUM(G176:P176)</f>
        <v>3349280</v>
      </c>
      <c r="G176" s="9">
        <v>3349280</v>
      </c>
      <c r="H176" s="9">
        <v>0</v>
      </c>
      <c r="I176" s="9">
        <v>0</v>
      </c>
      <c r="J176" s="51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69"/>
    </row>
    <row r="177" spans="1:17" s="3" customFormat="1" ht="11.25" customHeight="1">
      <c r="A177" s="66"/>
      <c r="B177" s="69"/>
      <c r="C177" s="66"/>
      <c r="D177" s="66"/>
      <c r="E177" s="19" t="s">
        <v>9</v>
      </c>
      <c r="F177" s="9">
        <f>SUM(G177:P177)</f>
        <v>0</v>
      </c>
      <c r="G177" s="9">
        <v>0</v>
      </c>
      <c r="H177" s="9">
        <v>0</v>
      </c>
      <c r="I177" s="9">
        <v>0</v>
      </c>
      <c r="J177" s="51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69"/>
    </row>
    <row r="178" spans="1:17" s="3" customFormat="1" ht="11.25" customHeight="1">
      <c r="A178" s="66"/>
      <c r="B178" s="69"/>
      <c r="C178" s="66"/>
      <c r="D178" s="66"/>
      <c r="E178" s="19" t="s">
        <v>10</v>
      </c>
      <c r="F178" s="9">
        <f>SUM(G178:P178)</f>
        <v>0</v>
      </c>
      <c r="G178" s="9">
        <v>0</v>
      </c>
      <c r="H178" s="9">
        <v>0</v>
      </c>
      <c r="I178" s="9">
        <v>0</v>
      </c>
      <c r="J178" s="51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69"/>
    </row>
    <row r="179" spans="1:17" s="3" customFormat="1" ht="11.25" customHeight="1">
      <c r="A179" s="67"/>
      <c r="B179" s="70"/>
      <c r="C179" s="67"/>
      <c r="D179" s="67"/>
      <c r="E179" s="19" t="s">
        <v>11</v>
      </c>
      <c r="F179" s="9">
        <f>SUM(G179:P179)</f>
        <v>0</v>
      </c>
      <c r="G179" s="9">
        <v>0</v>
      </c>
      <c r="H179" s="9">
        <v>0</v>
      </c>
      <c r="I179" s="9">
        <v>0</v>
      </c>
      <c r="J179" s="51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70"/>
    </row>
    <row r="180" spans="1:17" s="3" customFormat="1" ht="11.25" customHeight="1">
      <c r="A180" s="80" t="s">
        <v>91</v>
      </c>
      <c r="B180" s="81"/>
      <c r="C180" s="81"/>
      <c r="D180" s="81"/>
      <c r="E180" s="81"/>
      <c r="F180" s="81"/>
      <c r="G180" s="81"/>
      <c r="H180" s="81"/>
      <c r="I180" s="81"/>
      <c r="J180" s="48"/>
      <c r="K180" s="12"/>
      <c r="L180" s="12"/>
      <c r="M180" s="12"/>
      <c r="N180" s="12"/>
      <c r="O180" s="12"/>
      <c r="P180" s="12"/>
      <c r="Q180" s="13"/>
    </row>
    <row r="181" spans="1:17" s="3" customFormat="1" ht="11.25" customHeight="1">
      <c r="A181" s="65" t="s">
        <v>70</v>
      </c>
      <c r="B181" s="68" t="s">
        <v>101</v>
      </c>
      <c r="C181" s="65" t="s">
        <v>107</v>
      </c>
      <c r="D181" s="65" t="s">
        <v>104</v>
      </c>
      <c r="E181" s="19" t="s">
        <v>6</v>
      </c>
      <c r="F181" s="9">
        <f aca="true" t="shared" si="34" ref="F181:P181">F182+F183+F184+F185+F186</f>
        <v>43436213.230000004</v>
      </c>
      <c r="G181" s="9">
        <f t="shared" si="34"/>
        <v>0</v>
      </c>
      <c r="H181" s="9">
        <f t="shared" si="34"/>
        <v>5801419</v>
      </c>
      <c r="I181" s="23">
        <f t="shared" si="34"/>
        <v>6192142.23</v>
      </c>
      <c r="J181" s="52">
        <f t="shared" si="34"/>
        <v>10480884</v>
      </c>
      <c r="K181" s="19">
        <f t="shared" si="34"/>
        <v>10480884</v>
      </c>
      <c r="L181" s="19">
        <f t="shared" si="34"/>
        <v>10480884</v>
      </c>
      <c r="M181" s="19">
        <f t="shared" si="34"/>
        <v>0</v>
      </c>
      <c r="N181" s="19">
        <f t="shared" si="34"/>
        <v>0</v>
      </c>
      <c r="O181" s="19">
        <f t="shared" si="34"/>
        <v>0</v>
      </c>
      <c r="P181" s="19">
        <f t="shared" si="34"/>
        <v>0</v>
      </c>
      <c r="Q181" s="68" t="s">
        <v>101</v>
      </c>
    </row>
    <row r="182" spans="1:17" s="3" customFormat="1" ht="11.25" customHeight="1">
      <c r="A182" s="66"/>
      <c r="B182" s="69"/>
      <c r="C182" s="66"/>
      <c r="D182" s="66"/>
      <c r="E182" s="19" t="s">
        <v>7</v>
      </c>
      <c r="F182" s="9">
        <f>SUM(G182:P182)</f>
        <v>0</v>
      </c>
      <c r="G182" s="9">
        <v>0</v>
      </c>
      <c r="H182" s="9">
        <v>0</v>
      </c>
      <c r="I182" s="9">
        <v>0</v>
      </c>
      <c r="J182" s="51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69"/>
    </row>
    <row r="183" spans="1:17" s="3" customFormat="1" ht="11.25" customHeight="1">
      <c r="A183" s="66"/>
      <c r="B183" s="69"/>
      <c r="C183" s="66"/>
      <c r="D183" s="66"/>
      <c r="E183" s="19" t="s">
        <v>8</v>
      </c>
      <c r="F183" s="9">
        <f>SUM(G183:P183)</f>
        <v>0</v>
      </c>
      <c r="G183" s="9">
        <v>0</v>
      </c>
      <c r="H183" s="9">
        <v>0</v>
      </c>
      <c r="I183" s="9">
        <v>0</v>
      </c>
      <c r="J183" s="51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69"/>
    </row>
    <row r="184" spans="1:17" s="3" customFormat="1" ht="11.25" customHeight="1">
      <c r="A184" s="66"/>
      <c r="B184" s="69"/>
      <c r="C184" s="66"/>
      <c r="D184" s="66"/>
      <c r="E184" s="19" t="s">
        <v>9</v>
      </c>
      <c r="F184" s="9">
        <f>SUM(G184:P184)</f>
        <v>43436213.230000004</v>
      </c>
      <c r="G184" s="9">
        <v>0</v>
      </c>
      <c r="H184" s="9">
        <v>5801419</v>
      </c>
      <c r="I184" s="27">
        <v>6192142.23</v>
      </c>
      <c r="J184" s="52">
        <v>10480884</v>
      </c>
      <c r="K184" s="9">
        <v>10480884</v>
      </c>
      <c r="L184" s="9">
        <v>10480884</v>
      </c>
      <c r="M184" s="4">
        <v>0</v>
      </c>
      <c r="N184" s="4">
        <v>0</v>
      </c>
      <c r="O184" s="4">
        <v>0</v>
      </c>
      <c r="P184" s="4">
        <v>0</v>
      </c>
      <c r="Q184" s="69"/>
    </row>
    <row r="185" spans="1:17" s="3" customFormat="1" ht="11.25" customHeight="1">
      <c r="A185" s="66"/>
      <c r="B185" s="69"/>
      <c r="C185" s="66"/>
      <c r="D185" s="66"/>
      <c r="E185" s="19" t="s">
        <v>10</v>
      </c>
      <c r="F185" s="9">
        <f>SUM(G185:P185)</f>
        <v>0</v>
      </c>
      <c r="G185" s="9">
        <v>0</v>
      </c>
      <c r="H185" s="9">
        <v>0</v>
      </c>
      <c r="I185" s="9">
        <v>0</v>
      </c>
      <c r="J185" s="51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69"/>
    </row>
    <row r="186" spans="1:17" s="3" customFormat="1" ht="11.25" customHeight="1">
      <c r="A186" s="67"/>
      <c r="B186" s="70"/>
      <c r="C186" s="67"/>
      <c r="D186" s="67"/>
      <c r="E186" s="19" t="s">
        <v>11</v>
      </c>
      <c r="F186" s="9">
        <f>SUM(G186:P186)</f>
        <v>0</v>
      </c>
      <c r="G186" s="9">
        <v>0</v>
      </c>
      <c r="H186" s="9">
        <v>0</v>
      </c>
      <c r="I186" s="9">
        <v>0</v>
      </c>
      <c r="J186" s="51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70"/>
    </row>
    <row r="187" spans="1:17" s="3" customFormat="1" ht="11.25" customHeight="1">
      <c r="A187" s="65" t="s">
        <v>89</v>
      </c>
      <c r="B187" s="68" t="s">
        <v>102</v>
      </c>
      <c r="C187" s="65" t="s">
        <v>107</v>
      </c>
      <c r="D187" s="65" t="s">
        <v>104</v>
      </c>
      <c r="E187" s="19" t="s">
        <v>6</v>
      </c>
      <c r="F187" s="9">
        <f>F188+F189+F190+F191+F192</f>
        <v>1585487</v>
      </c>
      <c r="G187" s="9">
        <f>G188+G189+G190+G191+G192</f>
        <v>0</v>
      </c>
      <c r="H187" s="9">
        <f>H188+H189+H190+H191+H192</f>
        <v>21900</v>
      </c>
      <c r="I187" s="9">
        <f>I188+I189+I190+I191+I192</f>
        <v>21900</v>
      </c>
      <c r="J187" s="52">
        <f>J188+J189+J190+J191+J192</f>
        <v>635393</v>
      </c>
      <c r="K187" s="26">
        <f aca="true" t="shared" si="35" ref="K187:P187">K188+K189+K190+K191+K192</f>
        <v>453147</v>
      </c>
      <c r="L187" s="26">
        <f t="shared" si="35"/>
        <v>453147</v>
      </c>
      <c r="M187" s="26">
        <f t="shared" si="35"/>
        <v>0</v>
      </c>
      <c r="N187" s="26">
        <f t="shared" si="35"/>
        <v>0</v>
      </c>
      <c r="O187" s="26">
        <f t="shared" si="35"/>
        <v>0</v>
      </c>
      <c r="P187" s="26">
        <f t="shared" si="35"/>
        <v>0</v>
      </c>
      <c r="Q187" s="68" t="s">
        <v>102</v>
      </c>
    </row>
    <row r="188" spans="1:17" s="3" customFormat="1" ht="11.25" customHeight="1">
      <c r="A188" s="66"/>
      <c r="B188" s="69"/>
      <c r="C188" s="66"/>
      <c r="D188" s="66"/>
      <c r="E188" s="19" t="s">
        <v>7</v>
      </c>
      <c r="F188" s="9">
        <f>SUM(G188:P188)</f>
        <v>0</v>
      </c>
      <c r="G188" s="9">
        <v>0</v>
      </c>
      <c r="H188" s="9">
        <v>0</v>
      </c>
      <c r="I188" s="9">
        <v>0</v>
      </c>
      <c r="J188" s="51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69"/>
    </row>
    <row r="189" spans="1:17" s="3" customFormat="1" ht="11.25" customHeight="1">
      <c r="A189" s="66"/>
      <c r="B189" s="69"/>
      <c r="C189" s="66"/>
      <c r="D189" s="66"/>
      <c r="E189" s="19" t="s">
        <v>8</v>
      </c>
      <c r="F189" s="9">
        <f>SUM(G189:P189)</f>
        <v>0</v>
      </c>
      <c r="G189" s="9">
        <v>0</v>
      </c>
      <c r="H189" s="9">
        <v>0</v>
      </c>
      <c r="I189" s="9">
        <v>0</v>
      </c>
      <c r="J189" s="51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69"/>
    </row>
    <row r="190" spans="1:17" s="3" customFormat="1" ht="11.25" customHeight="1">
      <c r="A190" s="66"/>
      <c r="B190" s="69"/>
      <c r="C190" s="66"/>
      <c r="D190" s="66"/>
      <c r="E190" s="19" t="s">
        <v>9</v>
      </c>
      <c r="F190" s="9">
        <f>SUM(G190:P190)</f>
        <v>1585487</v>
      </c>
      <c r="G190" s="9">
        <v>0</v>
      </c>
      <c r="H190" s="9">
        <v>21900</v>
      </c>
      <c r="I190" s="9">
        <v>21900</v>
      </c>
      <c r="J190" s="52">
        <v>635393</v>
      </c>
      <c r="K190" s="9">
        <v>453147</v>
      </c>
      <c r="L190" s="9">
        <v>453147</v>
      </c>
      <c r="M190" s="4">
        <v>0</v>
      </c>
      <c r="N190" s="4">
        <v>0</v>
      </c>
      <c r="O190" s="4">
        <v>0</v>
      </c>
      <c r="P190" s="4">
        <v>0</v>
      </c>
      <c r="Q190" s="69"/>
    </row>
    <row r="191" spans="1:17" s="3" customFormat="1" ht="11.25" customHeight="1">
      <c r="A191" s="66"/>
      <c r="B191" s="69"/>
      <c r="C191" s="66"/>
      <c r="D191" s="66"/>
      <c r="E191" s="19" t="s">
        <v>10</v>
      </c>
      <c r="F191" s="9">
        <f>SUM(G191:P191)</f>
        <v>0</v>
      </c>
      <c r="G191" s="9">
        <v>0</v>
      </c>
      <c r="H191" s="9">
        <v>0</v>
      </c>
      <c r="I191" s="9">
        <v>0</v>
      </c>
      <c r="J191" s="51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69"/>
    </row>
    <row r="192" spans="1:17" s="3" customFormat="1" ht="11.25" customHeight="1">
      <c r="A192" s="67"/>
      <c r="B192" s="70"/>
      <c r="C192" s="67"/>
      <c r="D192" s="67"/>
      <c r="E192" s="21" t="s">
        <v>11</v>
      </c>
      <c r="F192" s="28">
        <f>SUM(G192:P192)</f>
        <v>0</v>
      </c>
      <c r="G192" s="28">
        <v>0</v>
      </c>
      <c r="H192" s="28">
        <v>0</v>
      </c>
      <c r="I192" s="28">
        <v>0</v>
      </c>
      <c r="J192" s="55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70"/>
    </row>
    <row r="193" spans="1:17" s="3" customFormat="1" ht="11.25" customHeight="1">
      <c r="A193" s="65" t="s">
        <v>141</v>
      </c>
      <c r="B193" s="68" t="s">
        <v>143</v>
      </c>
      <c r="C193" s="65" t="s">
        <v>144</v>
      </c>
      <c r="D193" s="65" t="s">
        <v>104</v>
      </c>
      <c r="E193" s="42" t="s">
        <v>6</v>
      </c>
      <c r="F193" s="9">
        <f>F194+F195+F196+F197+F198</f>
        <v>202245</v>
      </c>
      <c r="G193" s="9">
        <f>G194+G195+G196+G197+G198</f>
        <v>0</v>
      </c>
      <c r="H193" s="9">
        <f>H194+H195+H196+H197+H198</f>
        <v>21900</v>
      </c>
      <c r="I193" s="9">
        <f>I194+I195+I196+I197+I198</f>
        <v>21900</v>
      </c>
      <c r="J193" s="52">
        <f>J194+J195+J196+J197+J198</f>
        <v>158445</v>
      </c>
      <c r="K193" s="42">
        <f aca="true" t="shared" si="36" ref="K193:P193">K194+K195+K196+K197+K198</f>
        <v>0</v>
      </c>
      <c r="L193" s="42">
        <f t="shared" si="36"/>
        <v>0</v>
      </c>
      <c r="M193" s="42">
        <f t="shared" si="36"/>
        <v>0</v>
      </c>
      <c r="N193" s="42">
        <f t="shared" si="36"/>
        <v>0</v>
      </c>
      <c r="O193" s="42">
        <f t="shared" si="36"/>
        <v>0</v>
      </c>
      <c r="P193" s="42">
        <f t="shared" si="36"/>
        <v>0</v>
      </c>
      <c r="Q193" s="68" t="s">
        <v>179</v>
      </c>
    </row>
    <row r="194" spans="1:17" s="3" customFormat="1" ht="11.25" customHeight="1">
      <c r="A194" s="66"/>
      <c r="B194" s="69"/>
      <c r="C194" s="66"/>
      <c r="D194" s="66"/>
      <c r="E194" s="42" t="s">
        <v>7</v>
      </c>
      <c r="F194" s="9">
        <f>SUM(G194:P194)</f>
        <v>0</v>
      </c>
      <c r="G194" s="9">
        <v>0</v>
      </c>
      <c r="H194" s="9">
        <v>0</v>
      </c>
      <c r="I194" s="9">
        <v>0</v>
      </c>
      <c r="J194" s="51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69"/>
    </row>
    <row r="195" spans="1:17" s="3" customFormat="1" ht="11.25" customHeight="1">
      <c r="A195" s="66"/>
      <c r="B195" s="69"/>
      <c r="C195" s="66"/>
      <c r="D195" s="66"/>
      <c r="E195" s="42" t="s">
        <v>8</v>
      </c>
      <c r="F195" s="9">
        <f>SUM(G195:P195)</f>
        <v>0</v>
      </c>
      <c r="G195" s="9">
        <v>0</v>
      </c>
      <c r="H195" s="9">
        <v>0</v>
      </c>
      <c r="I195" s="9">
        <v>0</v>
      </c>
      <c r="J195" s="51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69"/>
    </row>
    <row r="196" spans="1:17" s="3" customFormat="1" ht="11.25" customHeight="1">
      <c r="A196" s="66"/>
      <c r="B196" s="69"/>
      <c r="C196" s="66"/>
      <c r="D196" s="66"/>
      <c r="E196" s="42" t="s">
        <v>9</v>
      </c>
      <c r="F196" s="9">
        <f>SUM(G196:P196)</f>
        <v>202245</v>
      </c>
      <c r="G196" s="9">
        <v>0</v>
      </c>
      <c r="H196" s="9">
        <v>21900</v>
      </c>
      <c r="I196" s="9">
        <v>21900</v>
      </c>
      <c r="J196" s="52">
        <v>158445</v>
      </c>
      <c r="K196" s="9">
        <v>0</v>
      </c>
      <c r="L196" s="9">
        <v>0</v>
      </c>
      <c r="M196" s="4">
        <v>0</v>
      </c>
      <c r="N196" s="4">
        <v>0</v>
      </c>
      <c r="O196" s="4">
        <v>0</v>
      </c>
      <c r="P196" s="4">
        <v>0</v>
      </c>
      <c r="Q196" s="69"/>
    </row>
    <row r="197" spans="1:17" s="3" customFormat="1" ht="11.25" customHeight="1">
      <c r="A197" s="66"/>
      <c r="B197" s="69"/>
      <c r="C197" s="66"/>
      <c r="D197" s="66"/>
      <c r="E197" s="42" t="s">
        <v>10</v>
      </c>
      <c r="F197" s="9">
        <f>SUM(G197:P197)</f>
        <v>0</v>
      </c>
      <c r="G197" s="9">
        <v>0</v>
      </c>
      <c r="H197" s="9">
        <v>0</v>
      </c>
      <c r="I197" s="9">
        <v>0</v>
      </c>
      <c r="J197" s="51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69"/>
    </row>
    <row r="198" spans="1:17" s="3" customFormat="1" ht="11.25" customHeight="1">
      <c r="A198" s="67"/>
      <c r="B198" s="70"/>
      <c r="C198" s="67"/>
      <c r="D198" s="67"/>
      <c r="E198" s="41" t="s">
        <v>11</v>
      </c>
      <c r="F198" s="28">
        <f>SUM(G198:P198)</f>
        <v>0</v>
      </c>
      <c r="G198" s="28">
        <v>0</v>
      </c>
      <c r="H198" s="28">
        <v>0</v>
      </c>
      <c r="I198" s="28">
        <v>0</v>
      </c>
      <c r="J198" s="55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70"/>
    </row>
    <row r="199" spans="1:17" s="3" customFormat="1" ht="11.25" customHeight="1">
      <c r="A199" s="65" t="s">
        <v>142</v>
      </c>
      <c r="B199" s="68" t="s">
        <v>145</v>
      </c>
      <c r="C199" s="65" t="s">
        <v>146</v>
      </c>
      <c r="D199" s="65" t="s">
        <v>104</v>
      </c>
      <c r="E199" s="42" t="s">
        <v>6</v>
      </c>
      <c r="F199" s="9">
        <f>F200+F201+F202+F203+F204</f>
        <v>476948</v>
      </c>
      <c r="G199" s="9">
        <f>G200+G201+G202+G203+G204</f>
        <v>0</v>
      </c>
      <c r="H199" s="9">
        <v>0</v>
      </c>
      <c r="I199" s="9">
        <v>0</v>
      </c>
      <c r="J199" s="52">
        <f>J200+J201+J202+J203+J204</f>
        <v>476948</v>
      </c>
      <c r="K199" s="42">
        <v>0</v>
      </c>
      <c r="L199" s="42">
        <v>0</v>
      </c>
      <c r="M199" s="42">
        <f>M200+M201+M202+M203+M204</f>
        <v>0</v>
      </c>
      <c r="N199" s="42">
        <f>N200+N201+N202+N203+N204</f>
        <v>0</v>
      </c>
      <c r="O199" s="42">
        <f>O200+O201+O202+O203+O204</f>
        <v>0</v>
      </c>
      <c r="P199" s="42">
        <f>P200+P201+P202+P203+P204</f>
        <v>0</v>
      </c>
      <c r="Q199" s="68" t="s">
        <v>145</v>
      </c>
    </row>
    <row r="200" spans="1:17" s="3" customFormat="1" ht="11.25" customHeight="1">
      <c r="A200" s="66"/>
      <c r="B200" s="69"/>
      <c r="C200" s="66"/>
      <c r="D200" s="66"/>
      <c r="E200" s="42" t="s">
        <v>7</v>
      </c>
      <c r="F200" s="9">
        <f>SUM(G200:P200)</f>
        <v>0</v>
      </c>
      <c r="G200" s="9">
        <v>0</v>
      </c>
      <c r="H200" s="9">
        <v>0</v>
      </c>
      <c r="I200" s="9">
        <v>0</v>
      </c>
      <c r="J200" s="51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69"/>
    </row>
    <row r="201" spans="1:17" s="3" customFormat="1" ht="11.25" customHeight="1">
      <c r="A201" s="66"/>
      <c r="B201" s="69"/>
      <c r="C201" s="66"/>
      <c r="D201" s="66"/>
      <c r="E201" s="42" t="s">
        <v>8</v>
      </c>
      <c r="F201" s="9">
        <f>SUM(G201:P201)</f>
        <v>0</v>
      </c>
      <c r="G201" s="9">
        <v>0</v>
      </c>
      <c r="H201" s="9">
        <v>0</v>
      </c>
      <c r="I201" s="9">
        <v>0</v>
      </c>
      <c r="J201" s="51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69"/>
    </row>
    <row r="202" spans="1:17" s="3" customFormat="1" ht="11.25" customHeight="1">
      <c r="A202" s="66"/>
      <c r="B202" s="69"/>
      <c r="C202" s="66"/>
      <c r="D202" s="66"/>
      <c r="E202" s="42" t="s">
        <v>9</v>
      </c>
      <c r="F202" s="9">
        <f>SUM(G202:P202)</f>
        <v>476948</v>
      </c>
      <c r="G202" s="9">
        <v>0</v>
      </c>
      <c r="H202" s="9">
        <v>0</v>
      </c>
      <c r="I202" s="9">
        <v>0</v>
      </c>
      <c r="J202" s="52">
        <v>476948</v>
      </c>
      <c r="K202" s="9">
        <v>0</v>
      </c>
      <c r="L202" s="9">
        <v>0</v>
      </c>
      <c r="M202" s="4">
        <v>0</v>
      </c>
      <c r="N202" s="4">
        <v>0</v>
      </c>
      <c r="O202" s="4">
        <v>0</v>
      </c>
      <c r="P202" s="4">
        <v>0</v>
      </c>
      <c r="Q202" s="69"/>
    </row>
    <row r="203" spans="1:17" s="3" customFormat="1" ht="11.25" customHeight="1">
      <c r="A203" s="66"/>
      <c r="B203" s="69"/>
      <c r="C203" s="66"/>
      <c r="D203" s="66"/>
      <c r="E203" s="42" t="s">
        <v>10</v>
      </c>
      <c r="F203" s="9">
        <f>SUM(G203:P203)</f>
        <v>0</v>
      </c>
      <c r="G203" s="9">
        <v>0</v>
      </c>
      <c r="H203" s="9">
        <v>0</v>
      </c>
      <c r="I203" s="9">
        <v>0</v>
      </c>
      <c r="J203" s="51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69"/>
    </row>
    <row r="204" spans="1:17" s="3" customFormat="1" ht="11.25" customHeight="1">
      <c r="A204" s="67"/>
      <c r="B204" s="70"/>
      <c r="C204" s="67"/>
      <c r="D204" s="67"/>
      <c r="E204" s="41" t="s">
        <v>11</v>
      </c>
      <c r="F204" s="28">
        <f>SUM(G204:P204)</f>
        <v>0</v>
      </c>
      <c r="G204" s="28">
        <v>0</v>
      </c>
      <c r="H204" s="28">
        <v>0</v>
      </c>
      <c r="I204" s="28">
        <v>0</v>
      </c>
      <c r="J204" s="55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70"/>
    </row>
    <row r="205" spans="1:17" s="3" customFormat="1" ht="11.25" customHeight="1">
      <c r="A205" s="80" t="s">
        <v>72</v>
      </c>
      <c r="B205" s="81"/>
      <c r="C205" s="81"/>
      <c r="D205" s="81"/>
      <c r="E205" s="81"/>
      <c r="F205" s="81"/>
      <c r="G205" s="81"/>
      <c r="H205" s="81"/>
      <c r="I205" s="81"/>
      <c r="J205" s="56"/>
      <c r="K205" s="24"/>
      <c r="L205" s="24"/>
      <c r="M205" s="24"/>
      <c r="N205" s="24"/>
      <c r="O205" s="24"/>
      <c r="P205" s="24"/>
      <c r="Q205" s="25"/>
    </row>
    <row r="206" spans="1:17" s="3" customFormat="1" ht="11.25" customHeight="1">
      <c r="A206" s="65" t="s">
        <v>73</v>
      </c>
      <c r="B206" s="68" t="s">
        <v>83</v>
      </c>
      <c r="C206" s="65" t="s">
        <v>75</v>
      </c>
      <c r="D206" s="65">
        <v>2017</v>
      </c>
      <c r="E206" s="42" t="s">
        <v>6</v>
      </c>
      <c r="F206" s="9">
        <f>F207+F208+F209+F210+F211</f>
        <v>834255</v>
      </c>
      <c r="G206" s="9">
        <f>G207+G208+G209+G210+G211</f>
        <v>0</v>
      </c>
      <c r="H206" s="9">
        <f>H207+H208+H209+H210+H211</f>
        <v>834255</v>
      </c>
      <c r="I206" s="9">
        <f aca="true" t="shared" si="37" ref="I206:P206">I207+I208+I209+I210+I211</f>
        <v>0</v>
      </c>
      <c r="J206" s="49">
        <f t="shared" si="37"/>
        <v>0</v>
      </c>
      <c r="K206" s="42">
        <f t="shared" si="37"/>
        <v>0</v>
      </c>
      <c r="L206" s="42">
        <f t="shared" si="37"/>
        <v>0</v>
      </c>
      <c r="M206" s="42">
        <f t="shared" si="37"/>
        <v>0</v>
      </c>
      <c r="N206" s="42">
        <f t="shared" si="37"/>
        <v>0</v>
      </c>
      <c r="O206" s="42">
        <f t="shared" si="37"/>
        <v>0</v>
      </c>
      <c r="P206" s="42">
        <f t="shared" si="37"/>
        <v>0</v>
      </c>
      <c r="Q206" s="68" t="s">
        <v>83</v>
      </c>
    </row>
    <row r="207" spans="1:17" s="3" customFormat="1" ht="11.25" customHeight="1">
      <c r="A207" s="66"/>
      <c r="B207" s="69"/>
      <c r="C207" s="66"/>
      <c r="D207" s="66"/>
      <c r="E207" s="42" t="s">
        <v>7</v>
      </c>
      <c r="F207" s="9">
        <f>SUM(G207:I207)</f>
        <v>699061.8387</v>
      </c>
      <c r="G207" s="9">
        <v>0</v>
      </c>
      <c r="H207" s="9">
        <v>699061.8387</v>
      </c>
      <c r="I207" s="9">
        <v>0</v>
      </c>
      <c r="J207" s="51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69"/>
    </row>
    <row r="208" spans="1:17" s="3" customFormat="1" ht="11.25" customHeight="1">
      <c r="A208" s="66"/>
      <c r="B208" s="69"/>
      <c r="C208" s="66"/>
      <c r="D208" s="66"/>
      <c r="E208" s="42" t="s">
        <v>8</v>
      </c>
      <c r="F208" s="9">
        <f>SUM(G208:I208)</f>
        <v>123369.7363</v>
      </c>
      <c r="G208" s="9">
        <v>0</v>
      </c>
      <c r="H208" s="9">
        <v>123369.7363</v>
      </c>
      <c r="I208" s="9">
        <v>0</v>
      </c>
      <c r="J208" s="51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69"/>
    </row>
    <row r="209" spans="1:17" s="3" customFormat="1" ht="11.25" customHeight="1">
      <c r="A209" s="66"/>
      <c r="B209" s="69"/>
      <c r="C209" s="66"/>
      <c r="D209" s="66"/>
      <c r="E209" s="42" t="s">
        <v>9</v>
      </c>
      <c r="F209" s="9">
        <f>SUM(G209:I209)</f>
        <v>0</v>
      </c>
      <c r="G209" s="9">
        <v>0</v>
      </c>
      <c r="H209" s="9">
        <v>0</v>
      </c>
      <c r="I209" s="9">
        <v>0</v>
      </c>
      <c r="J209" s="51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69"/>
    </row>
    <row r="210" spans="1:17" s="3" customFormat="1" ht="11.25" customHeight="1">
      <c r="A210" s="66"/>
      <c r="B210" s="69"/>
      <c r="C210" s="66"/>
      <c r="D210" s="66"/>
      <c r="E210" s="19" t="s">
        <v>10</v>
      </c>
      <c r="F210" s="9">
        <f>SUM(G210:I210)</f>
        <v>11823.425</v>
      </c>
      <c r="G210" s="9">
        <v>0</v>
      </c>
      <c r="H210" s="9">
        <v>11823.425</v>
      </c>
      <c r="I210" s="9">
        <v>0</v>
      </c>
      <c r="J210" s="51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69"/>
    </row>
    <row r="211" spans="1:17" s="3" customFormat="1" ht="11.25" customHeight="1">
      <c r="A211" s="67"/>
      <c r="B211" s="70"/>
      <c r="C211" s="67"/>
      <c r="D211" s="67"/>
      <c r="E211" s="19" t="s">
        <v>11</v>
      </c>
      <c r="F211" s="9">
        <f>SUM(G211:I211)</f>
        <v>0</v>
      </c>
      <c r="G211" s="9">
        <v>0</v>
      </c>
      <c r="H211" s="9">
        <v>0</v>
      </c>
      <c r="I211" s="9">
        <v>0</v>
      </c>
      <c r="J211" s="51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70"/>
    </row>
    <row r="212" spans="1:17" s="3" customFormat="1" ht="11.25" customHeight="1">
      <c r="A212" s="65" t="s">
        <v>74</v>
      </c>
      <c r="B212" s="68" t="s">
        <v>84</v>
      </c>
      <c r="C212" s="65" t="s">
        <v>75</v>
      </c>
      <c r="D212" s="65">
        <v>2017</v>
      </c>
      <c r="E212" s="19" t="s">
        <v>6</v>
      </c>
      <c r="F212" s="9">
        <f>F213+F214+F215+F216+F217</f>
        <v>2342304.425</v>
      </c>
      <c r="G212" s="9">
        <f>G213+G214+G215+G216+G217</f>
        <v>0</v>
      </c>
      <c r="H212" s="9">
        <f>H213+H214+H215+H216+H217</f>
        <v>2342304.425</v>
      </c>
      <c r="I212" s="9">
        <f aca="true" t="shared" si="38" ref="I212:P212">I213+I214+I215+I216+I217</f>
        <v>0</v>
      </c>
      <c r="J212" s="49">
        <f t="shared" si="38"/>
        <v>0</v>
      </c>
      <c r="K212" s="19">
        <f t="shared" si="38"/>
        <v>0</v>
      </c>
      <c r="L212" s="19">
        <f t="shared" si="38"/>
        <v>0</v>
      </c>
      <c r="M212" s="19">
        <f t="shared" si="38"/>
        <v>0</v>
      </c>
      <c r="N212" s="19">
        <f t="shared" si="38"/>
        <v>0</v>
      </c>
      <c r="O212" s="19">
        <f t="shared" si="38"/>
        <v>0</v>
      </c>
      <c r="P212" s="19">
        <f t="shared" si="38"/>
        <v>0</v>
      </c>
      <c r="Q212" s="68" t="s">
        <v>84</v>
      </c>
    </row>
    <row r="213" spans="1:17" s="3" customFormat="1" ht="11.25" customHeight="1">
      <c r="A213" s="66"/>
      <c r="B213" s="69"/>
      <c r="C213" s="66"/>
      <c r="D213" s="66"/>
      <c r="E213" s="19" t="s">
        <v>7</v>
      </c>
      <c r="F213" s="9">
        <f>SUM(G213:I213)</f>
        <v>1980913</v>
      </c>
      <c r="G213" s="9">
        <v>0</v>
      </c>
      <c r="H213" s="9">
        <f>1980909+4</f>
        <v>1980913</v>
      </c>
      <c r="I213" s="9">
        <v>0</v>
      </c>
      <c r="J213" s="51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69"/>
    </row>
    <row r="214" spans="1:17" s="3" customFormat="1" ht="11.25" customHeight="1">
      <c r="A214" s="66"/>
      <c r="B214" s="69"/>
      <c r="C214" s="66"/>
      <c r="D214" s="66"/>
      <c r="E214" s="19" t="s">
        <v>8</v>
      </c>
      <c r="F214" s="9">
        <f>SUM(G214:I214)</f>
        <v>349568</v>
      </c>
      <c r="G214" s="9">
        <v>0</v>
      </c>
      <c r="H214" s="9">
        <v>349568</v>
      </c>
      <c r="I214" s="9">
        <v>0</v>
      </c>
      <c r="J214" s="51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69"/>
    </row>
    <row r="215" spans="1:17" s="3" customFormat="1" ht="11.25" customHeight="1">
      <c r="A215" s="66"/>
      <c r="B215" s="69"/>
      <c r="C215" s="66"/>
      <c r="D215" s="66"/>
      <c r="E215" s="19" t="s">
        <v>9</v>
      </c>
      <c r="F215" s="9">
        <f>SUM(G215:I215)</f>
        <v>0</v>
      </c>
      <c r="G215" s="9">
        <v>0</v>
      </c>
      <c r="H215" s="9">
        <v>0</v>
      </c>
      <c r="I215" s="9">
        <v>0</v>
      </c>
      <c r="J215" s="51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69"/>
    </row>
    <row r="216" spans="1:17" s="3" customFormat="1" ht="11.25" customHeight="1">
      <c r="A216" s="66"/>
      <c r="B216" s="69"/>
      <c r="C216" s="66"/>
      <c r="D216" s="66"/>
      <c r="E216" s="19" t="s">
        <v>10</v>
      </c>
      <c r="F216" s="9">
        <f>SUM(G216:I216)</f>
        <v>11823.425</v>
      </c>
      <c r="G216" s="9">
        <v>0</v>
      </c>
      <c r="H216" s="9">
        <v>11823.425</v>
      </c>
      <c r="I216" s="9">
        <v>0</v>
      </c>
      <c r="J216" s="51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69"/>
    </row>
    <row r="217" spans="1:17" s="3" customFormat="1" ht="11.25" customHeight="1">
      <c r="A217" s="67"/>
      <c r="B217" s="70"/>
      <c r="C217" s="67"/>
      <c r="D217" s="67"/>
      <c r="E217" s="19" t="s">
        <v>11</v>
      </c>
      <c r="F217" s="9">
        <f>SUM(G217:I217)</f>
        <v>0</v>
      </c>
      <c r="G217" s="9">
        <v>0</v>
      </c>
      <c r="H217" s="9">
        <v>0</v>
      </c>
      <c r="I217" s="9">
        <v>0</v>
      </c>
      <c r="J217" s="51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70"/>
    </row>
    <row r="218" spans="1:17" s="3" customFormat="1" ht="11.25" customHeight="1">
      <c r="A218" s="65" t="s">
        <v>78</v>
      </c>
      <c r="B218" s="68" t="s">
        <v>85</v>
      </c>
      <c r="C218" s="65" t="s">
        <v>75</v>
      </c>
      <c r="D218" s="65">
        <v>2017</v>
      </c>
      <c r="E218" s="19" t="s">
        <v>6</v>
      </c>
      <c r="F218" s="9">
        <f>F219+F220+F221+F222+F223</f>
        <v>1588280.0916000002</v>
      </c>
      <c r="G218" s="9">
        <f>G219+G220+G221+G222+G223</f>
        <v>0</v>
      </c>
      <c r="H218" s="9">
        <f>H219+H220+H221+H222+H223</f>
        <v>1588280.0916000002</v>
      </c>
      <c r="I218" s="9">
        <f aca="true" t="shared" si="39" ref="I218:P218">I219+I220+I221+I222+I223</f>
        <v>0</v>
      </c>
      <c r="J218" s="49">
        <f t="shared" si="39"/>
        <v>0</v>
      </c>
      <c r="K218" s="19">
        <f t="shared" si="39"/>
        <v>0</v>
      </c>
      <c r="L218" s="19">
        <f t="shared" si="39"/>
        <v>0</v>
      </c>
      <c r="M218" s="19">
        <f t="shared" si="39"/>
        <v>0</v>
      </c>
      <c r="N218" s="19">
        <f t="shared" si="39"/>
        <v>0</v>
      </c>
      <c r="O218" s="19">
        <f t="shared" si="39"/>
        <v>0</v>
      </c>
      <c r="P218" s="19">
        <f t="shared" si="39"/>
        <v>0</v>
      </c>
      <c r="Q218" s="68" t="s">
        <v>85</v>
      </c>
    </row>
    <row r="219" spans="1:17" s="3" customFormat="1" ht="11.25" customHeight="1">
      <c r="A219" s="66"/>
      <c r="B219" s="69"/>
      <c r="C219" s="66"/>
      <c r="D219" s="66"/>
      <c r="E219" s="19" t="s">
        <v>7</v>
      </c>
      <c r="F219" s="9">
        <f>SUM(G219:I219)</f>
        <v>1339988.1666</v>
      </c>
      <c r="G219" s="9">
        <v>0</v>
      </c>
      <c r="H219" s="9">
        <v>1339988.1666</v>
      </c>
      <c r="I219" s="9">
        <v>0</v>
      </c>
      <c r="J219" s="51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69"/>
    </row>
    <row r="220" spans="1:17" s="3" customFormat="1" ht="11.25" customHeight="1">
      <c r="A220" s="66"/>
      <c r="B220" s="69"/>
      <c r="C220" s="66"/>
      <c r="D220" s="66"/>
      <c r="E220" s="19" t="s">
        <v>8</v>
      </c>
      <c r="F220" s="9">
        <f>SUM(G220:I220)</f>
        <v>236468.5</v>
      </c>
      <c r="G220" s="9">
        <v>0</v>
      </c>
      <c r="H220" s="9">
        <v>236468.5</v>
      </c>
      <c r="I220" s="9">
        <v>0</v>
      </c>
      <c r="J220" s="51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69"/>
    </row>
    <row r="221" spans="1:17" s="3" customFormat="1" ht="11.25" customHeight="1">
      <c r="A221" s="66"/>
      <c r="B221" s="69"/>
      <c r="C221" s="66"/>
      <c r="D221" s="66"/>
      <c r="E221" s="19" t="s">
        <v>9</v>
      </c>
      <c r="F221" s="9">
        <f>SUM(G221:I221)</f>
        <v>0</v>
      </c>
      <c r="G221" s="9">
        <v>0</v>
      </c>
      <c r="H221" s="9">
        <v>0</v>
      </c>
      <c r="I221" s="9">
        <v>0</v>
      </c>
      <c r="J221" s="51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69"/>
    </row>
    <row r="222" spans="1:17" s="3" customFormat="1" ht="11.25" customHeight="1">
      <c r="A222" s="66"/>
      <c r="B222" s="69"/>
      <c r="C222" s="66"/>
      <c r="D222" s="66"/>
      <c r="E222" s="19" t="s">
        <v>10</v>
      </c>
      <c r="F222" s="9">
        <f>SUM(G222:I222)</f>
        <v>11823.425</v>
      </c>
      <c r="G222" s="9">
        <v>0</v>
      </c>
      <c r="H222" s="9">
        <v>11823.425</v>
      </c>
      <c r="I222" s="9">
        <v>0</v>
      </c>
      <c r="J222" s="51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69"/>
    </row>
    <row r="223" spans="1:17" s="3" customFormat="1" ht="11.25" customHeight="1">
      <c r="A223" s="67"/>
      <c r="B223" s="70"/>
      <c r="C223" s="67"/>
      <c r="D223" s="67"/>
      <c r="E223" s="19" t="s">
        <v>11</v>
      </c>
      <c r="F223" s="9">
        <f>SUM(G223:I223)</f>
        <v>0</v>
      </c>
      <c r="G223" s="9">
        <v>0</v>
      </c>
      <c r="H223" s="9">
        <v>0</v>
      </c>
      <c r="I223" s="9">
        <v>0</v>
      </c>
      <c r="J223" s="51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70"/>
    </row>
    <row r="224" spans="1:17" s="3" customFormat="1" ht="11.25" customHeight="1">
      <c r="A224" s="65" t="s">
        <v>79</v>
      </c>
      <c r="B224" s="68" t="s">
        <v>81</v>
      </c>
      <c r="C224" s="65" t="s">
        <v>76</v>
      </c>
      <c r="D224" s="65">
        <v>2017</v>
      </c>
      <c r="E224" s="19" t="s">
        <v>6</v>
      </c>
      <c r="F224" s="9">
        <f aca="true" t="shared" si="40" ref="F224:P224">F225+F226+F227+F228+F229</f>
        <v>1109546.3166999999</v>
      </c>
      <c r="G224" s="9">
        <f t="shared" si="40"/>
        <v>0</v>
      </c>
      <c r="H224" s="9">
        <f t="shared" si="40"/>
        <v>1109546.3166999999</v>
      </c>
      <c r="I224" s="9">
        <f t="shared" si="40"/>
        <v>0</v>
      </c>
      <c r="J224" s="49">
        <f t="shared" si="40"/>
        <v>0</v>
      </c>
      <c r="K224" s="19">
        <f t="shared" si="40"/>
        <v>0</v>
      </c>
      <c r="L224" s="19">
        <f t="shared" si="40"/>
        <v>0</v>
      </c>
      <c r="M224" s="19">
        <f t="shared" si="40"/>
        <v>0</v>
      </c>
      <c r="N224" s="19">
        <f t="shared" si="40"/>
        <v>0</v>
      </c>
      <c r="O224" s="19">
        <f t="shared" si="40"/>
        <v>0</v>
      </c>
      <c r="P224" s="19">
        <f t="shared" si="40"/>
        <v>0</v>
      </c>
      <c r="Q224" s="68" t="s">
        <v>81</v>
      </c>
    </row>
    <row r="225" spans="1:17" s="3" customFormat="1" ht="11.25" customHeight="1">
      <c r="A225" s="66"/>
      <c r="B225" s="69"/>
      <c r="C225" s="66"/>
      <c r="D225" s="66"/>
      <c r="E225" s="19" t="s">
        <v>7</v>
      </c>
      <c r="F225" s="9">
        <f>SUM(G225:P225)</f>
        <v>936093.6667</v>
      </c>
      <c r="G225" s="9">
        <v>0</v>
      </c>
      <c r="H225" s="9">
        <v>936093.6667</v>
      </c>
      <c r="I225" s="9">
        <v>0</v>
      </c>
      <c r="J225" s="51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69"/>
    </row>
    <row r="226" spans="1:17" s="3" customFormat="1" ht="11.25" customHeight="1">
      <c r="A226" s="66"/>
      <c r="B226" s="69"/>
      <c r="C226" s="66"/>
      <c r="D226" s="66"/>
      <c r="E226" s="19" t="s">
        <v>8</v>
      </c>
      <c r="F226" s="9">
        <f>SUM(G226:P226)</f>
        <v>165193</v>
      </c>
      <c r="G226" s="9">
        <v>0</v>
      </c>
      <c r="H226" s="9">
        <v>165193</v>
      </c>
      <c r="I226" s="9">
        <v>0</v>
      </c>
      <c r="J226" s="51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69"/>
    </row>
    <row r="227" spans="1:17" s="3" customFormat="1" ht="11.25" customHeight="1">
      <c r="A227" s="66"/>
      <c r="B227" s="69"/>
      <c r="C227" s="66"/>
      <c r="D227" s="66"/>
      <c r="E227" s="19" t="s">
        <v>9</v>
      </c>
      <c r="F227" s="9">
        <f>SUM(G227:P227)</f>
        <v>0</v>
      </c>
      <c r="G227" s="9">
        <v>0</v>
      </c>
      <c r="H227" s="9">
        <v>0</v>
      </c>
      <c r="I227" s="9">
        <v>0</v>
      </c>
      <c r="J227" s="51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69"/>
    </row>
    <row r="228" spans="1:17" s="3" customFormat="1" ht="11.25" customHeight="1">
      <c r="A228" s="66"/>
      <c r="B228" s="69"/>
      <c r="C228" s="66"/>
      <c r="D228" s="66"/>
      <c r="E228" s="19" t="s">
        <v>10</v>
      </c>
      <c r="F228" s="9">
        <f>SUM(G228:P228)</f>
        <v>8259.65</v>
      </c>
      <c r="G228" s="9">
        <v>0</v>
      </c>
      <c r="H228" s="9">
        <v>8259.65</v>
      </c>
      <c r="I228" s="9">
        <v>0</v>
      </c>
      <c r="J228" s="51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69"/>
    </row>
    <row r="229" spans="1:17" s="3" customFormat="1" ht="11.25" customHeight="1">
      <c r="A229" s="67"/>
      <c r="B229" s="70"/>
      <c r="C229" s="67"/>
      <c r="D229" s="67"/>
      <c r="E229" s="19" t="s">
        <v>11</v>
      </c>
      <c r="F229" s="9">
        <f>SUM(G229:P229)</f>
        <v>0</v>
      </c>
      <c r="G229" s="9">
        <v>0</v>
      </c>
      <c r="H229" s="9">
        <v>0</v>
      </c>
      <c r="I229" s="9">
        <v>0</v>
      </c>
      <c r="J229" s="51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70"/>
    </row>
    <row r="230" spans="1:17" s="3" customFormat="1" ht="11.25" customHeight="1">
      <c r="A230" s="65" t="s">
        <v>80</v>
      </c>
      <c r="B230" s="68" t="s">
        <v>82</v>
      </c>
      <c r="C230" s="65" t="s">
        <v>76</v>
      </c>
      <c r="D230" s="65">
        <v>2017</v>
      </c>
      <c r="E230" s="19" t="s">
        <v>6</v>
      </c>
      <c r="F230" s="9">
        <f aca="true" t="shared" si="41" ref="F230:P230">F231+F232+F233+F234+F235</f>
        <v>550643.3333</v>
      </c>
      <c r="G230" s="9">
        <f t="shared" si="41"/>
        <v>0</v>
      </c>
      <c r="H230" s="9">
        <f t="shared" si="41"/>
        <v>550643.3333</v>
      </c>
      <c r="I230" s="9">
        <f t="shared" si="41"/>
        <v>0</v>
      </c>
      <c r="J230" s="49">
        <f t="shared" si="41"/>
        <v>0</v>
      </c>
      <c r="K230" s="19">
        <f t="shared" si="41"/>
        <v>0</v>
      </c>
      <c r="L230" s="19">
        <f t="shared" si="41"/>
        <v>0</v>
      </c>
      <c r="M230" s="19">
        <f t="shared" si="41"/>
        <v>0</v>
      </c>
      <c r="N230" s="19">
        <f t="shared" si="41"/>
        <v>0</v>
      </c>
      <c r="O230" s="19">
        <f t="shared" si="41"/>
        <v>0</v>
      </c>
      <c r="P230" s="19">
        <f t="shared" si="41"/>
        <v>0</v>
      </c>
      <c r="Q230" s="68" t="s">
        <v>82</v>
      </c>
    </row>
    <row r="231" spans="1:17" s="3" customFormat="1" ht="11.25" customHeight="1">
      <c r="A231" s="66"/>
      <c r="B231" s="69"/>
      <c r="C231" s="66"/>
      <c r="D231" s="66"/>
      <c r="E231" s="19" t="s">
        <v>7</v>
      </c>
      <c r="F231" s="9">
        <f>SUM(G231:P231)</f>
        <v>468046.8333</v>
      </c>
      <c r="G231" s="9">
        <v>0</v>
      </c>
      <c r="H231" s="9">
        <v>468046.8333</v>
      </c>
      <c r="I231" s="9">
        <v>0</v>
      </c>
      <c r="J231" s="51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69"/>
    </row>
    <row r="232" spans="1:17" s="3" customFormat="1" ht="11.25" customHeight="1">
      <c r="A232" s="66"/>
      <c r="B232" s="69"/>
      <c r="C232" s="66"/>
      <c r="D232" s="66"/>
      <c r="E232" s="19" t="s">
        <v>8</v>
      </c>
      <c r="F232" s="9">
        <f>SUM(G232:P232)</f>
        <v>82596.5</v>
      </c>
      <c r="G232" s="9">
        <v>0</v>
      </c>
      <c r="H232" s="9">
        <v>82596.5</v>
      </c>
      <c r="I232" s="9">
        <v>0</v>
      </c>
      <c r="J232" s="51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69"/>
    </row>
    <row r="233" spans="1:17" s="3" customFormat="1" ht="11.25" customHeight="1">
      <c r="A233" s="66"/>
      <c r="B233" s="69"/>
      <c r="C233" s="66"/>
      <c r="D233" s="66"/>
      <c r="E233" s="19" t="s">
        <v>9</v>
      </c>
      <c r="F233" s="9">
        <f>SUM(G233:P233)</f>
        <v>0</v>
      </c>
      <c r="G233" s="9">
        <v>0</v>
      </c>
      <c r="H233" s="9">
        <v>0</v>
      </c>
      <c r="I233" s="9">
        <v>0</v>
      </c>
      <c r="J233" s="51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69"/>
    </row>
    <row r="234" spans="1:17" s="3" customFormat="1" ht="11.25" customHeight="1">
      <c r="A234" s="66"/>
      <c r="B234" s="69"/>
      <c r="C234" s="66"/>
      <c r="D234" s="66"/>
      <c r="E234" s="19" t="s">
        <v>10</v>
      </c>
      <c r="F234" s="9">
        <f>SUM(G234:P234)</f>
        <v>0</v>
      </c>
      <c r="G234" s="9">
        <v>0</v>
      </c>
      <c r="H234" s="9">
        <v>0</v>
      </c>
      <c r="I234" s="9">
        <v>0</v>
      </c>
      <c r="J234" s="51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69"/>
    </row>
    <row r="235" spans="1:17" s="3" customFormat="1" ht="11.25" customHeight="1">
      <c r="A235" s="66"/>
      <c r="B235" s="70"/>
      <c r="C235" s="67"/>
      <c r="D235" s="67"/>
      <c r="E235" s="19" t="s">
        <v>11</v>
      </c>
      <c r="F235" s="9">
        <f>SUM(G235:P235)</f>
        <v>0</v>
      </c>
      <c r="G235" s="9">
        <v>0</v>
      </c>
      <c r="H235" s="9">
        <v>0</v>
      </c>
      <c r="I235" s="9">
        <v>0</v>
      </c>
      <c r="J235" s="51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70"/>
    </row>
    <row r="236" spans="1:17" s="3" customFormat="1" ht="11.25" customHeight="1">
      <c r="A236" s="80" t="s">
        <v>96</v>
      </c>
      <c r="B236" s="81"/>
      <c r="C236" s="81"/>
      <c r="D236" s="81"/>
      <c r="E236" s="81"/>
      <c r="F236" s="81"/>
      <c r="G236" s="81"/>
      <c r="H236" s="81"/>
      <c r="I236" s="81"/>
      <c r="J236" s="56"/>
      <c r="K236" s="24"/>
      <c r="L236" s="24"/>
      <c r="M236" s="24"/>
      <c r="N236" s="24"/>
      <c r="O236" s="24"/>
      <c r="P236" s="24"/>
      <c r="Q236" s="25"/>
    </row>
    <row r="237" spans="1:17" s="62" customFormat="1" ht="11.25" customHeight="1">
      <c r="A237" s="74" t="s">
        <v>99</v>
      </c>
      <c r="B237" s="77" t="s">
        <v>94</v>
      </c>
      <c r="C237" s="74" t="s">
        <v>107</v>
      </c>
      <c r="D237" s="74" t="s">
        <v>105</v>
      </c>
      <c r="E237" s="49" t="s">
        <v>6</v>
      </c>
      <c r="F237" s="53">
        <f>F238+F239+F240+F241+F242</f>
        <v>222000.39</v>
      </c>
      <c r="G237" s="63">
        <f>G238+G239+G240+G241+G242</f>
        <v>0</v>
      </c>
      <c r="H237" s="63">
        <v>0</v>
      </c>
      <c r="I237" s="53">
        <f aca="true" t="shared" si="42" ref="I237:P237">I238+I239+I240+I241+I242</f>
        <v>66113.39</v>
      </c>
      <c r="J237" s="52">
        <f t="shared" si="42"/>
        <v>155887</v>
      </c>
      <c r="K237" s="49">
        <f t="shared" si="42"/>
        <v>0</v>
      </c>
      <c r="L237" s="49">
        <f t="shared" si="42"/>
        <v>0</v>
      </c>
      <c r="M237" s="49">
        <f t="shared" si="42"/>
        <v>0</v>
      </c>
      <c r="N237" s="49">
        <f t="shared" si="42"/>
        <v>0</v>
      </c>
      <c r="O237" s="49">
        <f t="shared" si="42"/>
        <v>0</v>
      </c>
      <c r="P237" s="49">
        <f t="shared" si="42"/>
        <v>0</v>
      </c>
      <c r="Q237" s="77" t="s">
        <v>94</v>
      </c>
    </row>
    <row r="238" spans="1:17" s="62" customFormat="1" ht="11.25" customHeight="1">
      <c r="A238" s="75"/>
      <c r="B238" s="78"/>
      <c r="C238" s="75"/>
      <c r="D238" s="75"/>
      <c r="E238" s="49" t="s">
        <v>7</v>
      </c>
      <c r="F238" s="52">
        <f aca="true" t="shared" si="43" ref="F238:F244">SUM(G238:P238)</f>
        <v>0</v>
      </c>
      <c r="G238" s="63">
        <v>0</v>
      </c>
      <c r="H238" s="63">
        <v>0</v>
      </c>
      <c r="I238" s="52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78"/>
    </row>
    <row r="239" spans="1:17" s="62" customFormat="1" ht="11.25" customHeight="1">
      <c r="A239" s="75"/>
      <c r="B239" s="78"/>
      <c r="C239" s="75"/>
      <c r="D239" s="75"/>
      <c r="E239" s="49" t="s">
        <v>8</v>
      </c>
      <c r="F239" s="52">
        <f t="shared" si="43"/>
        <v>0</v>
      </c>
      <c r="G239" s="63">
        <v>0</v>
      </c>
      <c r="H239" s="63">
        <v>0</v>
      </c>
      <c r="I239" s="52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78"/>
    </row>
    <row r="240" spans="1:17" s="62" customFormat="1" ht="11.25" customHeight="1">
      <c r="A240" s="75"/>
      <c r="B240" s="78"/>
      <c r="C240" s="75"/>
      <c r="D240" s="75"/>
      <c r="E240" s="49" t="s">
        <v>9</v>
      </c>
      <c r="F240" s="53">
        <f t="shared" si="43"/>
        <v>222000.39</v>
      </c>
      <c r="G240" s="63">
        <v>0</v>
      </c>
      <c r="H240" s="63">
        <v>0</v>
      </c>
      <c r="I240" s="53">
        <v>66113.39</v>
      </c>
      <c r="J240" s="52">
        <v>155887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78"/>
    </row>
    <row r="241" spans="1:17" s="62" customFormat="1" ht="11.25" customHeight="1">
      <c r="A241" s="75"/>
      <c r="B241" s="78"/>
      <c r="C241" s="75"/>
      <c r="D241" s="75"/>
      <c r="E241" s="49" t="s">
        <v>10</v>
      </c>
      <c r="F241" s="52">
        <f t="shared" si="43"/>
        <v>0</v>
      </c>
      <c r="G241" s="52">
        <v>0</v>
      </c>
      <c r="H241" s="52">
        <v>0</v>
      </c>
      <c r="I241" s="52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78"/>
    </row>
    <row r="242" spans="1:17" s="62" customFormat="1" ht="11.25" customHeight="1">
      <c r="A242" s="76"/>
      <c r="B242" s="79"/>
      <c r="C242" s="76"/>
      <c r="D242" s="76"/>
      <c r="E242" s="49" t="s">
        <v>11</v>
      </c>
      <c r="F242" s="52">
        <f t="shared" si="43"/>
        <v>0</v>
      </c>
      <c r="G242" s="52">
        <v>0</v>
      </c>
      <c r="H242" s="52">
        <v>0</v>
      </c>
      <c r="I242" s="52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79"/>
    </row>
    <row r="243" spans="1:17" s="3" customFormat="1" ht="45">
      <c r="A243" s="46" t="s">
        <v>189</v>
      </c>
      <c r="B243" s="4" t="s">
        <v>191</v>
      </c>
      <c r="C243" s="46" t="s">
        <v>95</v>
      </c>
      <c r="D243" s="46" t="s">
        <v>103</v>
      </c>
      <c r="E243" s="46" t="s">
        <v>9</v>
      </c>
      <c r="F243" s="23">
        <f t="shared" si="43"/>
        <v>75887</v>
      </c>
      <c r="G243" s="23">
        <v>0</v>
      </c>
      <c r="H243" s="23">
        <v>0</v>
      </c>
      <c r="I243" s="23">
        <v>0</v>
      </c>
      <c r="J243" s="53">
        <v>75887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 t="s">
        <v>163</v>
      </c>
    </row>
    <row r="244" spans="1:17" s="3" customFormat="1" ht="67.5">
      <c r="A244" s="46" t="s">
        <v>190</v>
      </c>
      <c r="B244" s="4" t="s">
        <v>94</v>
      </c>
      <c r="C244" s="46" t="s">
        <v>107</v>
      </c>
      <c r="D244" s="46" t="s">
        <v>103</v>
      </c>
      <c r="E244" s="46" t="s">
        <v>9</v>
      </c>
      <c r="F244" s="23">
        <f t="shared" si="43"/>
        <v>80000</v>
      </c>
      <c r="G244" s="23">
        <v>0</v>
      </c>
      <c r="H244" s="23">
        <v>0</v>
      </c>
      <c r="I244" s="23">
        <v>0</v>
      </c>
      <c r="J244" s="53">
        <v>80000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 t="s">
        <v>164</v>
      </c>
    </row>
    <row r="245" spans="1:17" s="3" customFormat="1" ht="11.25" customHeight="1">
      <c r="A245" s="80" t="s">
        <v>97</v>
      </c>
      <c r="B245" s="81"/>
      <c r="C245" s="81"/>
      <c r="D245" s="81"/>
      <c r="E245" s="81"/>
      <c r="F245" s="81"/>
      <c r="G245" s="81"/>
      <c r="H245" s="81"/>
      <c r="I245" s="81"/>
      <c r="J245" s="56"/>
      <c r="K245" s="24"/>
      <c r="L245" s="24"/>
      <c r="M245" s="24"/>
      <c r="N245" s="24"/>
      <c r="O245" s="24"/>
      <c r="P245" s="24"/>
      <c r="Q245" s="25"/>
    </row>
    <row r="246" spans="1:17" s="3" customFormat="1" ht="11.25" customHeight="1">
      <c r="A246" s="73" t="s">
        <v>100</v>
      </c>
      <c r="B246" s="68" t="s">
        <v>98</v>
      </c>
      <c r="C246" s="65" t="s">
        <v>107</v>
      </c>
      <c r="D246" s="65">
        <v>2018</v>
      </c>
      <c r="E246" s="22" t="s">
        <v>6</v>
      </c>
      <c r="F246" s="9">
        <f aca="true" t="shared" si="44" ref="F246:P246">F247+F248+F249+F250+F251</f>
        <v>150000</v>
      </c>
      <c r="G246" s="9">
        <f t="shared" si="44"/>
        <v>0</v>
      </c>
      <c r="H246" s="9">
        <f t="shared" si="44"/>
        <v>0</v>
      </c>
      <c r="I246" s="9">
        <f t="shared" si="44"/>
        <v>0</v>
      </c>
      <c r="J246" s="52">
        <f t="shared" si="44"/>
        <v>50000</v>
      </c>
      <c r="K246" s="22">
        <f t="shared" si="44"/>
        <v>50000</v>
      </c>
      <c r="L246" s="22">
        <f t="shared" si="44"/>
        <v>50000</v>
      </c>
      <c r="M246" s="22">
        <f t="shared" si="44"/>
        <v>0</v>
      </c>
      <c r="N246" s="22">
        <f t="shared" si="44"/>
        <v>0</v>
      </c>
      <c r="O246" s="22">
        <f t="shared" si="44"/>
        <v>0</v>
      </c>
      <c r="P246" s="22">
        <f t="shared" si="44"/>
        <v>0</v>
      </c>
      <c r="Q246" s="68" t="s">
        <v>98</v>
      </c>
    </row>
    <row r="247" spans="1:17" s="3" customFormat="1" ht="11.25" customHeight="1">
      <c r="A247" s="66"/>
      <c r="B247" s="69"/>
      <c r="C247" s="66"/>
      <c r="D247" s="66"/>
      <c r="E247" s="22" t="s">
        <v>7</v>
      </c>
      <c r="F247" s="9">
        <f>SUM(G247:P247)</f>
        <v>0</v>
      </c>
      <c r="G247" s="9">
        <v>0</v>
      </c>
      <c r="H247" s="9">
        <v>0</v>
      </c>
      <c r="I247" s="9">
        <v>0</v>
      </c>
      <c r="J247" s="52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69"/>
    </row>
    <row r="248" spans="1:17" s="3" customFormat="1" ht="11.25" customHeight="1">
      <c r="A248" s="66"/>
      <c r="B248" s="69"/>
      <c r="C248" s="66"/>
      <c r="D248" s="66"/>
      <c r="E248" s="22" t="s">
        <v>8</v>
      </c>
      <c r="F248" s="9">
        <f>SUM(G248:P248)</f>
        <v>0</v>
      </c>
      <c r="G248" s="9">
        <v>0</v>
      </c>
      <c r="H248" s="9">
        <v>0</v>
      </c>
      <c r="I248" s="9">
        <v>0</v>
      </c>
      <c r="J248" s="52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69"/>
    </row>
    <row r="249" spans="1:17" s="3" customFormat="1" ht="11.25" customHeight="1">
      <c r="A249" s="66"/>
      <c r="B249" s="69"/>
      <c r="C249" s="66"/>
      <c r="D249" s="66"/>
      <c r="E249" s="22" t="s">
        <v>9</v>
      </c>
      <c r="F249" s="9">
        <f>SUM(G249:P249)</f>
        <v>150000</v>
      </c>
      <c r="G249" s="9">
        <v>0</v>
      </c>
      <c r="H249" s="9">
        <v>0</v>
      </c>
      <c r="I249" s="9">
        <v>0</v>
      </c>
      <c r="J249" s="52">
        <v>50000</v>
      </c>
      <c r="K249" s="9">
        <v>50000</v>
      </c>
      <c r="L249" s="9">
        <v>50000</v>
      </c>
      <c r="M249" s="4">
        <v>0</v>
      </c>
      <c r="N249" s="4">
        <v>0</v>
      </c>
      <c r="O249" s="4">
        <v>0</v>
      </c>
      <c r="P249" s="4">
        <v>0</v>
      </c>
      <c r="Q249" s="69"/>
    </row>
    <row r="250" spans="1:17" s="3" customFormat="1" ht="11.25" customHeight="1">
      <c r="A250" s="66"/>
      <c r="B250" s="69"/>
      <c r="C250" s="66"/>
      <c r="D250" s="66"/>
      <c r="E250" s="22" t="s">
        <v>10</v>
      </c>
      <c r="F250" s="9">
        <f>SUM(G250:P250)</f>
        <v>0</v>
      </c>
      <c r="G250" s="9">
        <v>0</v>
      </c>
      <c r="H250" s="9">
        <v>0</v>
      </c>
      <c r="I250" s="9">
        <v>0</v>
      </c>
      <c r="J250" s="51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69"/>
    </row>
    <row r="251" spans="1:17" s="3" customFormat="1" ht="11.25" customHeight="1">
      <c r="A251" s="67"/>
      <c r="B251" s="70"/>
      <c r="C251" s="67"/>
      <c r="D251" s="67"/>
      <c r="E251" s="29" t="s">
        <v>11</v>
      </c>
      <c r="F251" s="28">
        <f>SUM(G251:P251)</f>
        <v>0</v>
      </c>
      <c r="G251" s="28">
        <v>0</v>
      </c>
      <c r="H251" s="28">
        <v>0</v>
      </c>
      <c r="I251" s="28">
        <v>0</v>
      </c>
      <c r="J251" s="55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70"/>
    </row>
    <row r="252" spans="1:17" s="3" customFormat="1" ht="11.25" customHeight="1">
      <c r="A252" s="80" t="s">
        <v>108</v>
      </c>
      <c r="B252" s="81"/>
      <c r="C252" s="81"/>
      <c r="D252" s="81"/>
      <c r="E252" s="81"/>
      <c r="F252" s="81"/>
      <c r="G252" s="81"/>
      <c r="H252" s="81"/>
      <c r="I252" s="81"/>
      <c r="J252" s="56"/>
      <c r="K252" s="24"/>
      <c r="L252" s="24"/>
      <c r="M252" s="24"/>
      <c r="N252" s="24"/>
      <c r="O252" s="24"/>
      <c r="P252" s="24"/>
      <c r="Q252" s="25"/>
    </row>
    <row r="253" spans="1:17" s="3" customFormat="1" ht="11.25" customHeight="1">
      <c r="A253" s="73" t="s">
        <v>109</v>
      </c>
      <c r="B253" s="68" t="s">
        <v>180</v>
      </c>
      <c r="C253" s="65" t="s">
        <v>107</v>
      </c>
      <c r="D253" s="65">
        <v>2018</v>
      </c>
      <c r="E253" s="32" t="s">
        <v>6</v>
      </c>
      <c r="F253" s="23">
        <f aca="true" t="shared" si="45" ref="F253:P253">F254+F255+F256+F257+F258</f>
        <v>1530476.81</v>
      </c>
      <c r="G253" s="9">
        <f t="shared" si="45"/>
        <v>0</v>
      </c>
      <c r="H253" s="9">
        <f t="shared" si="45"/>
        <v>0</v>
      </c>
      <c r="I253" s="23">
        <f t="shared" si="45"/>
        <v>546696.99</v>
      </c>
      <c r="J253" s="53">
        <f t="shared" si="45"/>
        <v>983779.82</v>
      </c>
      <c r="K253" s="32">
        <v>0</v>
      </c>
      <c r="L253" s="32">
        <v>0</v>
      </c>
      <c r="M253" s="32">
        <f t="shared" si="45"/>
        <v>0</v>
      </c>
      <c r="N253" s="32">
        <f t="shared" si="45"/>
        <v>0</v>
      </c>
      <c r="O253" s="32">
        <f t="shared" si="45"/>
        <v>0</v>
      </c>
      <c r="P253" s="32">
        <f t="shared" si="45"/>
        <v>0</v>
      </c>
      <c r="Q253" s="68" t="s">
        <v>180</v>
      </c>
    </row>
    <row r="254" spans="1:17" s="3" customFormat="1" ht="11.25" customHeight="1">
      <c r="A254" s="66"/>
      <c r="B254" s="69"/>
      <c r="C254" s="66"/>
      <c r="D254" s="66"/>
      <c r="E254" s="32" t="s">
        <v>7</v>
      </c>
      <c r="F254" s="9">
        <f>SUM(G254:P254)</f>
        <v>0</v>
      </c>
      <c r="G254" s="9">
        <v>0</v>
      </c>
      <c r="H254" s="9">
        <v>0</v>
      </c>
      <c r="I254" s="9">
        <v>0</v>
      </c>
      <c r="J254" s="52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69"/>
    </row>
    <row r="255" spans="1:17" s="3" customFormat="1" ht="11.25" customHeight="1">
      <c r="A255" s="66"/>
      <c r="B255" s="69"/>
      <c r="C255" s="66"/>
      <c r="D255" s="66"/>
      <c r="E255" s="32" t="s">
        <v>8</v>
      </c>
      <c r="F255" s="9">
        <f>SUM(G255:P255)</f>
        <v>0</v>
      </c>
      <c r="G255" s="9">
        <v>0</v>
      </c>
      <c r="H255" s="9">
        <v>0</v>
      </c>
      <c r="I255" s="9">
        <v>0</v>
      </c>
      <c r="J255" s="52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69"/>
    </row>
    <row r="256" spans="1:17" s="3" customFormat="1" ht="11.25" customHeight="1">
      <c r="A256" s="66"/>
      <c r="B256" s="69"/>
      <c r="C256" s="66"/>
      <c r="D256" s="66"/>
      <c r="E256" s="32" t="s">
        <v>9</v>
      </c>
      <c r="F256" s="23">
        <f>SUM(G256:P256)</f>
        <v>1530476.81</v>
      </c>
      <c r="G256" s="9">
        <v>0</v>
      </c>
      <c r="H256" s="9">
        <v>0</v>
      </c>
      <c r="I256" s="23">
        <v>546696.99</v>
      </c>
      <c r="J256" s="53">
        <v>983779.82</v>
      </c>
      <c r="K256" s="9">
        <v>0</v>
      </c>
      <c r="L256" s="9">
        <v>0</v>
      </c>
      <c r="M256" s="4">
        <v>0</v>
      </c>
      <c r="N256" s="4">
        <v>0</v>
      </c>
      <c r="O256" s="4">
        <v>0</v>
      </c>
      <c r="P256" s="4">
        <v>0</v>
      </c>
      <c r="Q256" s="69"/>
    </row>
    <row r="257" spans="1:17" s="3" customFormat="1" ht="11.25" customHeight="1">
      <c r="A257" s="66"/>
      <c r="B257" s="69"/>
      <c r="C257" s="66"/>
      <c r="D257" s="66"/>
      <c r="E257" s="32" t="s">
        <v>10</v>
      </c>
      <c r="F257" s="9">
        <f>SUM(G257:P257)</f>
        <v>0</v>
      </c>
      <c r="G257" s="9">
        <v>0</v>
      </c>
      <c r="H257" s="9">
        <v>0</v>
      </c>
      <c r="I257" s="9">
        <v>0</v>
      </c>
      <c r="J257" s="51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69"/>
    </row>
    <row r="258" spans="1:17" s="3" customFormat="1" ht="11.25" customHeight="1">
      <c r="A258" s="67"/>
      <c r="B258" s="70"/>
      <c r="C258" s="67"/>
      <c r="D258" s="67"/>
      <c r="E258" s="29" t="s">
        <v>11</v>
      </c>
      <c r="F258" s="28">
        <f>SUM(G258:P258)</f>
        <v>0</v>
      </c>
      <c r="G258" s="28">
        <v>0</v>
      </c>
      <c r="H258" s="28">
        <v>0</v>
      </c>
      <c r="I258" s="28">
        <v>0</v>
      </c>
      <c r="J258" s="55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70"/>
    </row>
    <row r="259" spans="1:17" s="3" customFormat="1" ht="11.25" customHeight="1">
      <c r="A259" s="80" t="s">
        <v>111</v>
      </c>
      <c r="B259" s="81"/>
      <c r="C259" s="81"/>
      <c r="D259" s="81"/>
      <c r="E259" s="81"/>
      <c r="F259" s="81"/>
      <c r="G259" s="81"/>
      <c r="H259" s="81"/>
      <c r="I259" s="81"/>
      <c r="J259" s="56"/>
      <c r="K259" s="24"/>
      <c r="L259" s="24"/>
      <c r="M259" s="24"/>
      <c r="N259" s="24"/>
      <c r="O259" s="24"/>
      <c r="P259" s="24"/>
      <c r="Q259" s="25"/>
    </row>
    <row r="260" spans="1:17" s="3" customFormat="1" ht="11.25" customHeight="1">
      <c r="A260" s="73" t="s">
        <v>112</v>
      </c>
      <c r="B260" s="68" t="s">
        <v>110</v>
      </c>
      <c r="C260" s="65" t="s">
        <v>107</v>
      </c>
      <c r="D260" s="65" t="s">
        <v>162</v>
      </c>
      <c r="E260" s="35" t="s">
        <v>6</v>
      </c>
      <c r="F260" s="23">
        <f>F261+F262+F263+F264+F265</f>
        <v>1172432</v>
      </c>
      <c r="G260" s="9">
        <f>G261+G262+G263+G264+G265</f>
        <v>0</v>
      </c>
      <c r="H260" s="9">
        <f>H261+H262+H263+H264+H265</f>
        <v>0</v>
      </c>
      <c r="I260" s="9">
        <f>I261+I262+I263+I264+I265</f>
        <v>616400</v>
      </c>
      <c r="J260" s="52">
        <f>J261+J262+J263+J264+J265</f>
        <v>556032</v>
      </c>
      <c r="K260" s="35">
        <v>0</v>
      </c>
      <c r="L260" s="35">
        <v>0</v>
      </c>
      <c r="M260" s="35">
        <f>M261+M262+M263+M264+M265</f>
        <v>0</v>
      </c>
      <c r="N260" s="35">
        <f>N261+N262+N263+N264+N265</f>
        <v>0</v>
      </c>
      <c r="O260" s="35">
        <f>O261+O262+O263+O264+O265</f>
        <v>0</v>
      </c>
      <c r="P260" s="35">
        <f>P261+P262+P263+P264+P265</f>
        <v>0</v>
      </c>
      <c r="Q260" s="68" t="s">
        <v>110</v>
      </c>
    </row>
    <row r="261" spans="1:17" s="3" customFormat="1" ht="11.25" customHeight="1">
      <c r="A261" s="66"/>
      <c r="B261" s="69"/>
      <c r="C261" s="66"/>
      <c r="D261" s="66"/>
      <c r="E261" s="35" t="s">
        <v>7</v>
      </c>
      <c r="F261" s="9">
        <f>SUM(G261:P261)</f>
        <v>0</v>
      </c>
      <c r="G261" s="9">
        <v>0</v>
      </c>
      <c r="H261" s="9">
        <v>0</v>
      </c>
      <c r="I261" s="9">
        <v>0</v>
      </c>
      <c r="J261" s="52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69"/>
    </row>
    <row r="262" spans="1:17" s="3" customFormat="1" ht="11.25" customHeight="1">
      <c r="A262" s="66"/>
      <c r="B262" s="69"/>
      <c r="C262" s="66"/>
      <c r="D262" s="66"/>
      <c r="E262" s="35" t="s">
        <v>8</v>
      </c>
      <c r="F262" s="9">
        <f>SUM(G262:P262)</f>
        <v>1172432</v>
      </c>
      <c r="G262" s="9">
        <v>0</v>
      </c>
      <c r="H262" s="9">
        <v>0</v>
      </c>
      <c r="I262" s="9">
        <v>616400</v>
      </c>
      <c r="J262" s="52">
        <v>556032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69"/>
    </row>
    <row r="263" spans="1:17" s="3" customFormat="1" ht="11.25" customHeight="1">
      <c r="A263" s="66"/>
      <c r="B263" s="69"/>
      <c r="C263" s="66"/>
      <c r="D263" s="66"/>
      <c r="E263" s="35" t="s">
        <v>9</v>
      </c>
      <c r="F263" s="23">
        <f>SUM(G263:P263)</f>
        <v>0</v>
      </c>
      <c r="G263" s="9">
        <v>0</v>
      </c>
      <c r="H263" s="9">
        <v>0</v>
      </c>
      <c r="I263" s="23">
        <v>0</v>
      </c>
      <c r="J263" s="52">
        <v>0</v>
      </c>
      <c r="K263" s="9">
        <v>0</v>
      </c>
      <c r="L263" s="9">
        <v>0</v>
      </c>
      <c r="M263" s="4">
        <v>0</v>
      </c>
      <c r="N263" s="4">
        <v>0</v>
      </c>
      <c r="O263" s="4">
        <v>0</v>
      </c>
      <c r="P263" s="4">
        <v>0</v>
      </c>
      <c r="Q263" s="69"/>
    </row>
    <row r="264" spans="1:17" s="3" customFormat="1" ht="11.25" customHeight="1">
      <c r="A264" s="66"/>
      <c r="B264" s="69"/>
      <c r="C264" s="66"/>
      <c r="D264" s="66"/>
      <c r="E264" s="35" t="s">
        <v>10</v>
      </c>
      <c r="F264" s="9">
        <f>SUM(G264:P264)</f>
        <v>0</v>
      </c>
      <c r="G264" s="9">
        <v>0</v>
      </c>
      <c r="H264" s="9">
        <v>0</v>
      </c>
      <c r="I264" s="9">
        <v>0</v>
      </c>
      <c r="J264" s="51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69"/>
    </row>
    <row r="265" spans="1:17" s="3" customFormat="1" ht="11.25" customHeight="1">
      <c r="A265" s="67"/>
      <c r="B265" s="70"/>
      <c r="C265" s="67"/>
      <c r="D265" s="67"/>
      <c r="E265" s="34" t="s">
        <v>11</v>
      </c>
      <c r="F265" s="28">
        <f>SUM(G265:P265)</f>
        <v>0</v>
      </c>
      <c r="G265" s="28">
        <v>0</v>
      </c>
      <c r="H265" s="28">
        <v>0</v>
      </c>
      <c r="I265" s="28">
        <v>0</v>
      </c>
      <c r="J265" s="55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70"/>
    </row>
    <row r="266" spans="1:17" s="3" customFormat="1" ht="11.25" customHeight="1">
      <c r="A266" s="80" t="s">
        <v>195</v>
      </c>
      <c r="B266" s="81"/>
      <c r="C266" s="81"/>
      <c r="D266" s="81"/>
      <c r="E266" s="81"/>
      <c r="F266" s="81"/>
      <c r="G266" s="81"/>
      <c r="H266" s="81"/>
      <c r="I266" s="81"/>
      <c r="J266" s="56"/>
      <c r="K266" s="24"/>
      <c r="L266" s="24"/>
      <c r="M266" s="24"/>
      <c r="N266" s="24"/>
      <c r="O266" s="24"/>
      <c r="P266" s="24"/>
      <c r="Q266" s="25"/>
    </row>
    <row r="267" spans="1:17" s="62" customFormat="1" ht="11.25" customHeight="1">
      <c r="A267" s="108" t="s">
        <v>194</v>
      </c>
      <c r="B267" s="77" t="s">
        <v>193</v>
      </c>
      <c r="C267" s="74" t="s">
        <v>107</v>
      </c>
      <c r="D267" s="74" t="s">
        <v>196</v>
      </c>
      <c r="E267" s="49" t="s">
        <v>6</v>
      </c>
      <c r="F267" s="53">
        <f>F268+F269+F270+F271+F272</f>
        <v>6782900</v>
      </c>
      <c r="G267" s="52">
        <f>G268+G269+G270+G271+G272</f>
        <v>0</v>
      </c>
      <c r="H267" s="52">
        <f>H268+H269+H270+H271+H272</f>
        <v>0</v>
      </c>
      <c r="I267" s="52">
        <f>I268+I269+I270+I271+I272</f>
        <v>0</v>
      </c>
      <c r="J267" s="53">
        <f>J268+J269+J270+J271+J272</f>
        <v>6782900</v>
      </c>
      <c r="K267" s="49">
        <v>0</v>
      </c>
      <c r="L267" s="49">
        <v>0</v>
      </c>
      <c r="M267" s="49">
        <f>M268+M269+M270+M271+M272</f>
        <v>0</v>
      </c>
      <c r="N267" s="49">
        <f>N268+N269+N270+N271+N272</f>
        <v>0</v>
      </c>
      <c r="O267" s="49">
        <f>O268+O269+O270+O271+O272</f>
        <v>0</v>
      </c>
      <c r="P267" s="49">
        <f>P268+P269+P270+P271+P272</f>
        <v>0</v>
      </c>
      <c r="Q267" s="77" t="s">
        <v>198</v>
      </c>
    </row>
    <row r="268" spans="1:17" s="62" customFormat="1" ht="11.25" customHeight="1">
      <c r="A268" s="75"/>
      <c r="B268" s="78"/>
      <c r="C268" s="75"/>
      <c r="D268" s="75"/>
      <c r="E268" s="49" t="s">
        <v>7</v>
      </c>
      <c r="F268" s="52">
        <f>SUM(G268:P268)</f>
        <v>0</v>
      </c>
      <c r="G268" s="52">
        <v>0</v>
      </c>
      <c r="H268" s="52">
        <v>0</v>
      </c>
      <c r="I268" s="52">
        <v>0</v>
      </c>
      <c r="J268" s="53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78"/>
    </row>
    <row r="269" spans="1:17" s="62" customFormat="1" ht="11.25" customHeight="1">
      <c r="A269" s="75"/>
      <c r="B269" s="78"/>
      <c r="C269" s="75"/>
      <c r="D269" s="75"/>
      <c r="E269" s="49" t="s">
        <v>8</v>
      </c>
      <c r="F269" s="52">
        <f>SUM(G269:P269)</f>
        <v>0</v>
      </c>
      <c r="G269" s="52">
        <v>0</v>
      </c>
      <c r="H269" s="52">
        <v>0</v>
      </c>
      <c r="I269" s="52">
        <v>0</v>
      </c>
      <c r="J269" s="53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78"/>
    </row>
    <row r="270" spans="1:17" s="62" customFormat="1" ht="11.25" customHeight="1">
      <c r="A270" s="75"/>
      <c r="B270" s="78"/>
      <c r="C270" s="75"/>
      <c r="D270" s="75"/>
      <c r="E270" s="49" t="s">
        <v>9</v>
      </c>
      <c r="F270" s="53">
        <f>SUM(G270:P270)</f>
        <v>6782900</v>
      </c>
      <c r="G270" s="52">
        <v>0</v>
      </c>
      <c r="H270" s="52">
        <v>0</v>
      </c>
      <c r="I270" s="52">
        <v>0</v>
      </c>
      <c r="J270" s="53">
        <v>6782900</v>
      </c>
      <c r="K270" s="52">
        <v>0</v>
      </c>
      <c r="L270" s="52">
        <v>0</v>
      </c>
      <c r="M270" s="51">
        <v>0</v>
      </c>
      <c r="N270" s="51">
        <v>0</v>
      </c>
      <c r="O270" s="51">
        <v>0</v>
      </c>
      <c r="P270" s="51">
        <v>0</v>
      </c>
      <c r="Q270" s="78"/>
    </row>
    <row r="271" spans="1:17" s="62" customFormat="1" ht="11.25" customHeight="1">
      <c r="A271" s="75"/>
      <c r="B271" s="78"/>
      <c r="C271" s="75"/>
      <c r="D271" s="75"/>
      <c r="E271" s="49" t="s">
        <v>10</v>
      </c>
      <c r="F271" s="52">
        <f>SUM(G271:P271)</f>
        <v>0</v>
      </c>
      <c r="G271" s="52">
        <v>0</v>
      </c>
      <c r="H271" s="52">
        <v>0</v>
      </c>
      <c r="I271" s="52">
        <v>0</v>
      </c>
      <c r="J271" s="53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78"/>
    </row>
    <row r="272" spans="1:17" s="62" customFormat="1" ht="11.25" customHeight="1">
      <c r="A272" s="76"/>
      <c r="B272" s="79"/>
      <c r="C272" s="76"/>
      <c r="D272" s="76"/>
      <c r="E272" s="61" t="s">
        <v>11</v>
      </c>
      <c r="F272" s="64">
        <f>SUM(G272:P272)</f>
        <v>0</v>
      </c>
      <c r="G272" s="64">
        <v>0</v>
      </c>
      <c r="H272" s="64">
        <v>0</v>
      </c>
      <c r="I272" s="64">
        <v>0</v>
      </c>
      <c r="J272" s="53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79"/>
    </row>
    <row r="273" spans="1:17" s="3" customFormat="1" ht="12.75" customHeight="1">
      <c r="A273" s="94" t="s">
        <v>13</v>
      </c>
      <c r="B273" s="95"/>
      <c r="C273" s="95"/>
      <c r="D273" s="96"/>
      <c r="E273" s="31" t="s">
        <v>6</v>
      </c>
      <c r="F273" s="20">
        <f>SUM(G273:L273)</f>
        <v>116827376.64000002</v>
      </c>
      <c r="G273" s="10">
        <f aca="true" t="shared" si="46" ref="G273:L273">G274+G275+G276+G277+G278</f>
        <v>27302973</v>
      </c>
      <c r="H273" s="20">
        <f t="shared" si="46"/>
        <v>16119963.81</v>
      </c>
      <c r="I273" s="20">
        <f t="shared" si="46"/>
        <v>14866614.730000002</v>
      </c>
      <c r="J273" s="57">
        <f t="shared" si="46"/>
        <v>27501763.1</v>
      </c>
      <c r="K273" s="10">
        <f t="shared" si="46"/>
        <v>15518031</v>
      </c>
      <c r="L273" s="10">
        <f t="shared" si="46"/>
        <v>15518031</v>
      </c>
      <c r="M273" s="31">
        <f aca="true" t="shared" si="47" ref="M273:P278">M10+M17+M23+M29+M36+M63+M76+M83+M90+M96+M102+M108+M115+M127+M140+M147+M154+M161+M174+M181</f>
        <v>0</v>
      </c>
      <c r="N273" s="31">
        <f t="shared" si="47"/>
        <v>0</v>
      </c>
      <c r="O273" s="31">
        <f t="shared" si="47"/>
        <v>0</v>
      </c>
      <c r="P273" s="31">
        <f t="shared" si="47"/>
        <v>0</v>
      </c>
      <c r="Q273" s="91" t="s">
        <v>13</v>
      </c>
    </row>
    <row r="274" spans="1:17" s="3" customFormat="1" ht="12.75">
      <c r="A274" s="97"/>
      <c r="B274" s="98"/>
      <c r="C274" s="98"/>
      <c r="D274" s="99"/>
      <c r="E274" s="31" t="s">
        <v>7</v>
      </c>
      <c r="F274" s="10">
        <f>SUM(G274:I274)</f>
        <v>5424104</v>
      </c>
      <c r="G274" s="10">
        <f>G11+G18+G24+G30+G37+G64+G70+G77+G84+G91+G97+G103+G109+G116+G122+G128+G141+G148+G155+G162+G175+G182+G188+G207+G213+G219+G225+G231</f>
        <v>0</v>
      </c>
      <c r="H274" s="20">
        <v>5424104</v>
      </c>
      <c r="I274" s="10">
        <f>I11+I18+I24+I30+I37+I64+I70+I77+I84+I91+I97+I103+I109+I116+I122+I128+I141+I148+I155+I162+I175+I182+I188+I207+I213+I219+I225+I231</f>
        <v>0</v>
      </c>
      <c r="J274" s="47">
        <f>J11+J18+J24+J30+J37+J64+J77+J84+J91+J97+J103+J109+J116+J128+J141+J148+J155+J162+J175+J182</f>
        <v>0</v>
      </c>
      <c r="K274" s="31">
        <f>K11+K18+K24+K30+K37+K64+K77+K84+K91+K97+K103+K109+K116+K128+K141+K148+K155+K162+K175+K182</f>
        <v>0</v>
      </c>
      <c r="L274" s="31">
        <f>L11+L18+L24+L30+L37+L64+L77+L84+L91+L97+L103+L109+L116+L128+L141+L148+L155+L162+L175+L182</f>
        <v>0</v>
      </c>
      <c r="M274" s="31">
        <f t="shared" si="47"/>
        <v>0</v>
      </c>
      <c r="N274" s="31">
        <f t="shared" si="47"/>
        <v>0</v>
      </c>
      <c r="O274" s="31">
        <f t="shared" si="47"/>
        <v>0</v>
      </c>
      <c r="P274" s="31">
        <f t="shared" si="47"/>
        <v>0</v>
      </c>
      <c r="Q274" s="92"/>
    </row>
    <row r="275" spans="1:17" s="3" customFormat="1" ht="12.75">
      <c r="A275" s="97"/>
      <c r="B275" s="98"/>
      <c r="C275" s="98"/>
      <c r="D275" s="99"/>
      <c r="E275" s="31" t="s">
        <v>8</v>
      </c>
      <c r="F275" s="20">
        <f>SUM(G275:L275)</f>
        <v>26494919.81</v>
      </c>
      <c r="G275" s="10">
        <f>G12+G19+G25+G31+G38+G65+G71+G78+G85+G92+G98+G104+G110+G117+G123+G129+G142+G149+G156+G163+G176+G183+G189+G208+G214+G220+G226+G232</f>
        <v>23915799</v>
      </c>
      <c r="H275" s="20">
        <v>1406688.81</v>
      </c>
      <c r="I275" s="10">
        <f>I262</f>
        <v>616400</v>
      </c>
      <c r="J275" s="58">
        <f>J262</f>
        <v>556032</v>
      </c>
      <c r="K275" s="31">
        <f>K12+K19+K25+K31+K38+K65+K78+K85+K92+K98+K104+K110+K117+K129+K142+K149+K156+K163+K176+K183</f>
        <v>0</v>
      </c>
      <c r="L275" s="31">
        <f>L12+L19+L25+L31+L38+L65+L78+L85+L92+L98+L104+L110+L117+L129+L142+L149+L156+L163+L176+L183</f>
        <v>0</v>
      </c>
      <c r="M275" s="31">
        <f t="shared" si="47"/>
        <v>0</v>
      </c>
      <c r="N275" s="31">
        <f t="shared" si="47"/>
        <v>0</v>
      </c>
      <c r="O275" s="31">
        <f t="shared" si="47"/>
        <v>0</v>
      </c>
      <c r="P275" s="31">
        <f t="shared" si="47"/>
        <v>0</v>
      </c>
      <c r="Q275" s="92"/>
    </row>
    <row r="276" spans="1:17" s="3" customFormat="1" ht="12.75">
      <c r="A276" s="97"/>
      <c r="B276" s="98"/>
      <c r="C276" s="98"/>
      <c r="D276" s="99"/>
      <c r="E276" s="31" t="s">
        <v>9</v>
      </c>
      <c r="F276" s="20">
        <f>SUM(G276:L276)</f>
        <v>84908352.83000001</v>
      </c>
      <c r="G276" s="10">
        <f>G13+G20+G26+G32+G39+G66+G72+G79+G86+G93+G99+G105+G111+G118+G124+G130+G143+G150+G157+G164+G177+G184+G190+G209+G215+G221+G227+G233</f>
        <v>3387173.9999999995</v>
      </c>
      <c r="H276" s="20">
        <f>H13+H20+H26+H32+H39+H66+H72+H79+H86+H93+H99+H105+H111+H118+H124+H130+H143+H150+H157+H164+H177+H184+H190+H209+H215+H221+H227+H233</f>
        <v>9289171</v>
      </c>
      <c r="I276" s="20">
        <f>I13+I20+I26+I32+I39+I66+I72+I79+I86+I93+I99+I105+I111+I118+I124+I130+I143+I150+I157+I164+I177+I184+I190+I209+I215+I221+I227+I21+I2013+I240+I256</f>
        <v>14250214.730000002</v>
      </c>
      <c r="J276" s="57">
        <f>J13+J20+J26+J32+J39+J59+J66+J79+J86+J93+J99+J105+J111+J118+J130+J143+J150+J157+J164+J177+J184+J190+J240+J249+J124+J72+J256+J263+J136+J270+J170</f>
        <v>26945731.1</v>
      </c>
      <c r="K276" s="10">
        <f>K13+K20+K26+K32+K39+K66+K79+K86+K93+K99+K105+K111+K118+K130+K143+K150+K157+K164+K177+K184+K190+K240+K249+K124+K72</f>
        <v>15518031</v>
      </c>
      <c r="L276" s="10">
        <f>L13+L20+L26+L32+L39+L66+L79+L86+L93+L99+L105+L111+L118+L130+L143+L150+L157+L164+L177+L184+L190+L240+L249+L124+L72</f>
        <v>15518031</v>
      </c>
      <c r="M276" s="31">
        <f t="shared" si="47"/>
        <v>0</v>
      </c>
      <c r="N276" s="31">
        <f t="shared" si="47"/>
        <v>0</v>
      </c>
      <c r="O276" s="31">
        <f t="shared" si="47"/>
        <v>0</v>
      </c>
      <c r="P276" s="31">
        <f t="shared" si="47"/>
        <v>0</v>
      </c>
      <c r="Q276" s="92"/>
    </row>
    <row r="277" spans="1:17" s="3" customFormat="1" ht="12.75">
      <c r="A277" s="97"/>
      <c r="B277" s="98"/>
      <c r="C277" s="98"/>
      <c r="D277" s="99"/>
      <c r="E277" s="31" t="s">
        <v>10</v>
      </c>
      <c r="F277" s="10">
        <f>SUM(G277:I277)</f>
        <v>0</v>
      </c>
      <c r="G277" s="10">
        <f>G14+G21+G27+G33+G40+G67+G73+G80+G87+G94+G100+G106+G112+G119+G125+G131+G144+G151+G158+G165+G178+G185+G191+G210+G216+G222+G228+G234</f>
        <v>0</v>
      </c>
      <c r="H277" s="10"/>
      <c r="I277" s="10">
        <f aca="true" t="shared" si="48" ref="I277:L278">I14+I21+I27+I33+I40+I67+I80+I87+I94+I100+I106+I112+I119+I131+I144+I151+I158+I165+I178+I185</f>
        <v>0</v>
      </c>
      <c r="J277" s="47">
        <f t="shared" si="48"/>
        <v>0</v>
      </c>
      <c r="K277" s="31">
        <f t="shared" si="48"/>
        <v>0</v>
      </c>
      <c r="L277" s="31">
        <f t="shared" si="48"/>
        <v>0</v>
      </c>
      <c r="M277" s="31">
        <f t="shared" si="47"/>
        <v>0</v>
      </c>
      <c r="N277" s="31">
        <f t="shared" si="47"/>
        <v>0</v>
      </c>
      <c r="O277" s="31">
        <f t="shared" si="47"/>
        <v>0</v>
      </c>
      <c r="P277" s="31">
        <f t="shared" si="47"/>
        <v>0</v>
      </c>
      <c r="Q277" s="92"/>
    </row>
    <row r="278" spans="1:17" s="3" customFormat="1" ht="12.75">
      <c r="A278" s="100"/>
      <c r="B278" s="101"/>
      <c r="C278" s="101"/>
      <c r="D278" s="102"/>
      <c r="E278" s="31" t="s">
        <v>11</v>
      </c>
      <c r="F278" s="10">
        <f>SUM(G278:I278)</f>
        <v>0</v>
      </c>
      <c r="G278" s="10">
        <f>G15+G22+G28+G34+G41+G68+G74+G81+G88+G95+G101+G107+G113+G120+G126+G132+G145+G152+G159+G166+G179+G186+G192+G211+G217+G223+G229+G235</f>
        <v>0</v>
      </c>
      <c r="H278" s="10">
        <f>H15+H22+H28+H34+H41+H68+H74+H81+H88+H95+H101+H107+H113+H120+H126+H132+H145+H152+H159+H166+H179+H186+H192+H211+H217+H223+H229+H235</f>
        <v>0</v>
      </c>
      <c r="I278" s="10">
        <f t="shared" si="48"/>
        <v>0</v>
      </c>
      <c r="J278" s="47">
        <f t="shared" si="48"/>
        <v>0</v>
      </c>
      <c r="K278" s="31">
        <f t="shared" si="48"/>
        <v>0</v>
      </c>
      <c r="L278" s="31">
        <f t="shared" si="48"/>
        <v>0</v>
      </c>
      <c r="M278" s="31">
        <f t="shared" si="47"/>
        <v>0</v>
      </c>
      <c r="N278" s="31">
        <f t="shared" si="47"/>
        <v>0</v>
      </c>
      <c r="O278" s="31">
        <f t="shared" si="47"/>
        <v>0</v>
      </c>
      <c r="P278" s="31">
        <f t="shared" si="47"/>
        <v>0</v>
      </c>
      <c r="Q278" s="93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59"/>
      <c r="K279" s="1"/>
      <c r="L279" s="1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59"/>
      <c r="K280" s="1"/>
      <c r="L280" s="1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59"/>
      <c r="K281" s="1"/>
      <c r="L281" s="1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59"/>
      <c r="K282" s="1"/>
      <c r="L282" s="1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59"/>
      <c r="K283" s="1"/>
      <c r="L283" s="1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59"/>
      <c r="K284" s="1"/>
      <c r="L284" s="1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59"/>
      <c r="K285" s="1"/>
      <c r="L285" s="1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59"/>
      <c r="K286" s="1"/>
      <c r="L286" s="1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59"/>
      <c r="K287" s="1"/>
      <c r="L287" s="1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59"/>
      <c r="K288" s="1"/>
      <c r="L288" s="1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59"/>
      <c r="K289" s="1"/>
      <c r="L289" s="1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59"/>
      <c r="K290" s="1"/>
      <c r="L290" s="1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59"/>
      <c r="K291" s="1"/>
      <c r="L291" s="1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59"/>
      <c r="K292" s="1"/>
      <c r="L292" s="1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59"/>
      <c r="K293" s="1"/>
      <c r="L293" s="1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59"/>
      <c r="K294" s="1"/>
      <c r="L294" s="1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59"/>
      <c r="K295" s="1"/>
      <c r="L295" s="1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59"/>
      <c r="K296" s="1"/>
      <c r="L296" s="1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59"/>
      <c r="K297" s="1"/>
      <c r="L297" s="1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59"/>
      <c r="K298" s="1"/>
      <c r="L298" s="1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59"/>
      <c r="K299" s="1"/>
      <c r="L299" s="1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59"/>
      <c r="K300" s="1"/>
      <c r="L300" s="1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59"/>
      <c r="K301" s="1"/>
      <c r="L301" s="1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59"/>
      <c r="K302" s="1"/>
      <c r="L302" s="1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59"/>
      <c r="K303" s="1"/>
      <c r="L303" s="1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59"/>
      <c r="K304" s="1"/>
      <c r="L304" s="1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1"/>
      <c r="H305" s="1"/>
      <c r="I305" s="1"/>
      <c r="J305" s="59"/>
      <c r="K305" s="1"/>
      <c r="L305" s="1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1"/>
      <c r="H306" s="1"/>
      <c r="I306" s="1"/>
      <c r="J306" s="59"/>
      <c r="K306" s="1"/>
      <c r="L306" s="1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1"/>
      <c r="H307" s="1"/>
      <c r="I307" s="1"/>
      <c r="J307" s="59"/>
      <c r="K307" s="1"/>
      <c r="L307" s="1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1"/>
      <c r="H308" s="1"/>
      <c r="I308" s="1"/>
      <c r="J308" s="59"/>
      <c r="K308" s="1"/>
      <c r="L308" s="1"/>
      <c r="M308" s="1"/>
      <c r="N308" s="1"/>
      <c r="O308" s="1"/>
      <c r="P308" s="1"/>
      <c r="Q308" s="1"/>
    </row>
    <row r="309" spans="1:17" ht="12.75">
      <c r="A309" s="1"/>
      <c r="B309" s="1"/>
      <c r="C309" s="1"/>
      <c r="D309" s="1"/>
      <c r="E309" s="1"/>
      <c r="F309" s="1"/>
      <c r="G309" s="1"/>
      <c r="H309" s="1"/>
      <c r="I309" s="1"/>
      <c r="J309" s="59"/>
      <c r="K309" s="1"/>
      <c r="L309" s="1"/>
      <c r="M309" s="1"/>
      <c r="N309" s="1"/>
      <c r="O309" s="1"/>
      <c r="P309" s="1"/>
      <c r="Q309" s="1"/>
    </row>
    <row r="310" spans="1:17" ht="12.75">
      <c r="A310" s="1"/>
      <c r="B310" s="1"/>
      <c r="C310" s="1"/>
      <c r="D310" s="1"/>
      <c r="E310" s="1"/>
      <c r="F310" s="1"/>
      <c r="G310" s="1"/>
      <c r="H310" s="1"/>
      <c r="I310" s="1"/>
      <c r="J310" s="59"/>
      <c r="K310" s="1"/>
      <c r="L310" s="1"/>
      <c r="M310" s="1"/>
      <c r="N310" s="1"/>
      <c r="O310" s="1"/>
      <c r="P310" s="1"/>
      <c r="Q310" s="1"/>
    </row>
    <row r="311" spans="1:17" ht="12.75">
      <c r="A311" s="1"/>
      <c r="B311" s="1"/>
      <c r="C311" s="1"/>
      <c r="D311" s="1"/>
      <c r="E311" s="1"/>
      <c r="F311" s="1"/>
      <c r="G311" s="1"/>
      <c r="H311" s="1"/>
      <c r="I311" s="1"/>
      <c r="J311" s="59"/>
      <c r="K311" s="1"/>
      <c r="L311" s="1"/>
      <c r="M311" s="1"/>
      <c r="N311" s="1"/>
      <c r="O311" s="1"/>
      <c r="P311" s="1"/>
      <c r="Q311" s="1"/>
    </row>
    <row r="312" spans="1:17" ht="12.75">
      <c r="A312" s="1"/>
      <c r="B312" s="1"/>
      <c r="C312" s="1"/>
      <c r="D312" s="1"/>
      <c r="E312" s="1"/>
      <c r="F312" s="1"/>
      <c r="G312" s="1"/>
      <c r="H312" s="1"/>
      <c r="I312" s="1"/>
      <c r="J312" s="59"/>
      <c r="K312" s="1"/>
      <c r="L312" s="1"/>
      <c r="M312" s="1"/>
      <c r="N312" s="1"/>
      <c r="O312" s="1"/>
      <c r="P312" s="1"/>
      <c r="Q312" s="1"/>
    </row>
    <row r="313" spans="1:17" ht="12.75">
      <c r="A313" s="1"/>
      <c r="B313" s="1"/>
      <c r="C313" s="1"/>
      <c r="D313" s="1"/>
      <c r="E313" s="1"/>
      <c r="F313" s="1"/>
      <c r="G313" s="1"/>
      <c r="H313" s="1"/>
      <c r="I313" s="1"/>
      <c r="J313" s="59"/>
      <c r="K313" s="1"/>
      <c r="L313" s="1"/>
      <c r="M313" s="1"/>
      <c r="N313" s="1"/>
      <c r="O313" s="1"/>
      <c r="P313" s="1"/>
      <c r="Q313" s="1"/>
    </row>
    <row r="314" spans="1:17" ht="12.75">
      <c r="A314" s="1"/>
      <c r="B314" s="1"/>
      <c r="C314" s="1"/>
      <c r="D314" s="1"/>
      <c r="E314" s="1"/>
      <c r="F314" s="1"/>
      <c r="G314" s="1"/>
      <c r="H314" s="1"/>
      <c r="I314" s="1"/>
      <c r="J314" s="59"/>
      <c r="K314" s="1"/>
      <c r="L314" s="1"/>
      <c r="M314" s="1"/>
      <c r="N314" s="1"/>
      <c r="O314" s="1"/>
      <c r="P314" s="1"/>
      <c r="Q314" s="1"/>
    </row>
    <row r="315" spans="1:17" ht="12.75">
      <c r="A315" s="1"/>
      <c r="B315" s="1"/>
      <c r="C315" s="1"/>
      <c r="D315" s="1"/>
      <c r="E315" s="1"/>
      <c r="F315" s="1"/>
      <c r="G315" s="1"/>
      <c r="H315" s="1"/>
      <c r="I315" s="1"/>
      <c r="J315" s="59"/>
      <c r="K315" s="1"/>
      <c r="L315" s="1"/>
      <c r="M315" s="1"/>
      <c r="N315" s="1"/>
      <c r="O315" s="1"/>
      <c r="P315" s="1"/>
      <c r="Q315" s="1"/>
    </row>
    <row r="316" spans="1:17" ht="12.75">
      <c r="A316" s="1"/>
      <c r="B316" s="1"/>
      <c r="C316" s="1"/>
      <c r="D316" s="1"/>
      <c r="E316" s="1"/>
      <c r="F316" s="1"/>
      <c r="G316" s="1"/>
      <c r="H316" s="1"/>
      <c r="I316" s="1"/>
      <c r="J316" s="59"/>
      <c r="K316" s="1"/>
      <c r="L316" s="1"/>
      <c r="M316" s="1"/>
      <c r="N316" s="1"/>
      <c r="O316" s="1"/>
      <c r="P316" s="1"/>
      <c r="Q316" s="1"/>
    </row>
    <row r="317" spans="1:17" ht="12.75">
      <c r="A317" s="1"/>
      <c r="B317" s="1"/>
      <c r="C317" s="1"/>
      <c r="D317" s="1"/>
      <c r="E317" s="1"/>
      <c r="F317" s="1"/>
      <c r="G317" s="1"/>
      <c r="H317" s="1"/>
      <c r="I317" s="1"/>
      <c r="J317" s="59"/>
      <c r="K317" s="1"/>
      <c r="L317" s="1"/>
      <c r="M317" s="1"/>
      <c r="N317" s="1"/>
      <c r="O317" s="1"/>
      <c r="P317" s="1"/>
      <c r="Q317" s="1"/>
    </row>
    <row r="318" spans="1:17" ht="12.75">
      <c r="A318" s="1"/>
      <c r="B318" s="1"/>
      <c r="C318" s="1"/>
      <c r="D318" s="1"/>
      <c r="E318" s="1"/>
      <c r="F318" s="1"/>
      <c r="G318" s="1"/>
      <c r="H318" s="1"/>
      <c r="I318" s="1"/>
      <c r="J318" s="59"/>
      <c r="K318" s="1"/>
      <c r="L318" s="1"/>
      <c r="M318" s="1"/>
      <c r="N318" s="1"/>
      <c r="O318" s="1"/>
      <c r="P318" s="1"/>
      <c r="Q318" s="1"/>
    </row>
    <row r="319" spans="1:17" ht="12.75">
      <c r="A319" s="1"/>
      <c r="B319" s="1"/>
      <c r="C319" s="1"/>
      <c r="D319" s="1"/>
      <c r="E319" s="1"/>
      <c r="F319" s="1"/>
      <c r="G319" s="1"/>
      <c r="H319" s="1"/>
      <c r="I319" s="1"/>
      <c r="J319" s="59"/>
      <c r="K319" s="1"/>
      <c r="L319" s="1"/>
      <c r="M319" s="1"/>
      <c r="N319" s="1"/>
      <c r="O319" s="1"/>
      <c r="P319" s="1"/>
      <c r="Q319" s="1"/>
    </row>
    <row r="320" spans="1:17" ht="12.75">
      <c r="A320" s="1"/>
      <c r="B320" s="1"/>
      <c r="C320" s="1"/>
      <c r="D320" s="1"/>
      <c r="E320" s="1"/>
      <c r="F320" s="1"/>
      <c r="G320" s="1"/>
      <c r="H320" s="1"/>
      <c r="I320" s="1"/>
      <c r="J320" s="59"/>
      <c r="K320" s="1"/>
      <c r="L320" s="1"/>
      <c r="M320" s="1"/>
      <c r="N320" s="1"/>
      <c r="O320" s="1"/>
      <c r="P320" s="1"/>
      <c r="Q320" s="1"/>
    </row>
    <row r="321" spans="1:17" ht="12.75">
      <c r="A321" s="1"/>
      <c r="B321" s="1"/>
      <c r="C321" s="1"/>
      <c r="D321" s="1"/>
      <c r="E321" s="1"/>
      <c r="F321" s="1"/>
      <c r="G321" s="1"/>
      <c r="H321" s="1"/>
      <c r="I321" s="1"/>
      <c r="J321" s="59"/>
      <c r="K321" s="1"/>
      <c r="L321" s="1"/>
      <c r="M321" s="1"/>
      <c r="N321" s="1"/>
      <c r="O321" s="1"/>
      <c r="P321" s="1"/>
      <c r="Q321" s="1"/>
    </row>
    <row r="322" spans="1:17" ht="12.75">
      <c r="A322" s="1"/>
      <c r="B322" s="1"/>
      <c r="C322" s="1"/>
      <c r="D322" s="1"/>
      <c r="E322" s="1"/>
      <c r="F322" s="1"/>
      <c r="G322" s="1"/>
      <c r="H322" s="1"/>
      <c r="I322" s="1"/>
      <c r="J322" s="59"/>
      <c r="K322" s="1"/>
      <c r="L322" s="1"/>
      <c r="M322" s="1"/>
      <c r="N322" s="1"/>
      <c r="O322" s="1"/>
      <c r="P322" s="1"/>
      <c r="Q322" s="1"/>
    </row>
    <row r="323" spans="1:17" ht="12.75">
      <c r="A323" s="1"/>
      <c r="B323" s="1"/>
      <c r="C323" s="1"/>
      <c r="D323" s="1"/>
      <c r="E323" s="1"/>
      <c r="F323" s="1"/>
      <c r="G323" s="1"/>
      <c r="H323" s="1"/>
      <c r="I323" s="1"/>
      <c r="J323" s="59"/>
      <c r="K323" s="1"/>
      <c r="L323" s="1"/>
      <c r="M323" s="1"/>
      <c r="N323" s="1"/>
      <c r="O323" s="1"/>
      <c r="P323" s="1"/>
      <c r="Q323" s="1"/>
    </row>
    <row r="324" spans="1:17" ht="12.75">
      <c r="A324" s="1"/>
      <c r="B324" s="1"/>
      <c r="C324" s="1"/>
      <c r="D324" s="1"/>
      <c r="E324" s="1"/>
      <c r="F324" s="1"/>
      <c r="G324" s="1"/>
      <c r="H324" s="1"/>
      <c r="I324" s="1"/>
      <c r="J324" s="59"/>
      <c r="K324" s="1"/>
      <c r="L324" s="1"/>
      <c r="M324" s="1"/>
      <c r="N324" s="1"/>
      <c r="O324" s="1"/>
      <c r="P324" s="1"/>
      <c r="Q324" s="1"/>
    </row>
    <row r="325" spans="1:17" ht="12.75">
      <c r="A325" s="1"/>
      <c r="B325" s="1"/>
      <c r="C325" s="1"/>
      <c r="D325" s="1"/>
      <c r="E325" s="1"/>
      <c r="F325" s="1"/>
      <c r="G325" s="1"/>
      <c r="H325" s="1"/>
      <c r="I325" s="1"/>
      <c r="J325" s="59"/>
      <c r="K325" s="1"/>
      <c r="L325" s="1"/>
      <c r="M325" s="1"/>
      <c r="N325" s="1"/>
      <c r="O325" s="1"/>
      <c r="P325" s="1"/>
      <c r="Q325" s="1"/>
    </row>
    <row r="326" spans="1:17" ht="12.75">
      <c r="A326" s="1"/>
      <c r="B326" s="1"/>
      <c r="C326" s="1"/>
      <c r="D326" s="1"/>
      <c r="E326" s="1"/>
      <c r="F326" s="1"/>
      <c r="G326" s="1"/>
      <c r="H326" s="1"/>
      <c r="I326" s="1"/>
      <c r="J326" s="59"/>
      <c r="K326" s="1"/>
      <c r="L326" s="1"/>
      <c r="M326" s="1"/>
      <c r="N326" s="1"/>
      <c r="O326" s="1"/>
      <c r="P326" s="1"/>
      <c r="Q326" s="1"/>
    </row>
    <row r="327" spans="1:17" ht="12.75">
      <c r="A327" s="1"/>
      <c r="B327" s="1"/>
      <c r="C327" s="1"/>
      <c r="D327" s="1"/>
      <c r="E327" s="1"/>
      <c r="F327" s="1"/>
      <c r="G327" s="1"/>
      <c r="H327" s="1"/>
      <c r="I327" s="1"/>
      <c r="J327" s="59"/>
      <c r="K327" s="1"/>
      <c r="L327" s="1"/>
      <c r="M327" s="1"/>
      <c r="N327" s="1"/>
      <c r="O327" s="1"/>
      <c r="P327" s="1"/>
      <c r="Q327" s="1"/>
    </row>
    <row r="328" spans="1:17" ht="12.75">
      <c r="A328" s="1"/>
      <c r="B328" s="1"/>
      <c r="C328" s="1"/>
      <c r="D328" s="1"/>
      <c r="E328" s="1"/>
      <c r="F328" s="1"/>
      <c r="G328" s="1"/>
      <c r="H328" s="1"/>
      <c r="I328" s="1"/>
      <c r="J328" s="59"/>
      <c r="K328" s="1"/>
      <c r="L328" s="1"/>
      <c r="M328" s="1"/>
      <c r="N328" s="1"/>
      <c r="O328" s="1"/>
      <c r="P328" s="1"/>
      <c r="Q328" s="1"/>
    </row>
    <row r="329" spans="1:17" ht="12.75">
      <c r="A329" s="1"/>
      <c r="B329" s="1"/>
      <c r="C329" s="1"/>
      <c r="D329" s="1"/>
      <c r="E329" s="1"/>
      <c r="F329" s="1"/>
      <c r="G329" s="1"/>
      <c r="H329" s="1"/>
      <c r="I329" s="1"/>
      <c r="J329" s="59"/>
      <c r="K329" s="1"/>
      <c r="L329" s="1"/>
      <c r="M329" s="1"/>
      <c r="N329" s="1"/>
      <c r="O329" s="1"/>
      <c r="P329" s="1"/>
      <c r="Q329" s="1"/>
    </row>
    <row r="330" spans="1:17" ht="12.75">
      <c r="A330" s="1"/>
      <c r="B330" s="1"/>
      <c r="C330" s="1"/>
      <c r="D330" s="1"/>
      <c r="E330" s="1"/>
      <c r="F330" s="1"/>
      <c r="G330" s="1"/>
      <c r="H330" s="1"/>
      <c r="I330" s="1"/>
      <c r="J330" s="59"/>
      <c r="K330" s="1"/>
      <c r="L330" s="1"/>
      <c r="M330" s="1"/>
      <c r="N330" s="1"/>
      <c r="O330" s="1"/>
      <c r="P330" s="1"/>
      <c r="Q330" s="1"/>
    </row>
    <row r="331" spans="1:17" ht="12.75">
      <c r="A331" s="1"/>
      <c r="B331" s="1"/>
      <c r="C331" s="1"/>
      <c r="D331" s="1"/>
      <c r="E331" s="1"/>
      <c r="F331" s="1"/>
      <c r="G331" s="1"/>
      <c r="H331" s="1"/>
      <c r="I331" s="1"/>
      <c r="J331" s="59"/>
      <c r="K331" s="1"/>
      <c r="L331" s="1"/>
      <c r="M331" s="1"/>
      <c r="N331" s="1"/>
      <c r="O331" s="1"/>
      <c r="P331" s="1"/>
      <c r="Q331" s="1"/>
    </row>
  </sheetData>
  <sheetProtection/>
  <mergeCells count="223">
    <mergeCell ref="Q167:Q172"/>
    <mergeCell ref="A266:I266"/>
    <mergeCell ref="A267:A272"/>
    <mergeCell ref="B267:B272"/>
    <mergeCell ref="C267:C272"/>
    <mergeCell ref="D267:D272"/>
    <mergeCell ref="Q267:Q272"/>
    <mergeCell ref="B253:B258"/>
    <mergeCell ref="C253:C258"/>
    <mergeCell ref="P2:Q3"/>
    <mergeCell ref="Q253:Q258"/>
    <mergeCell ref="A259:I259"/>
    <mergeCell ref="A260:A265"/>
    <mergeCell ref="B260:B265"/>
    <mergeCell ref="C260:C265"/>
    <mergeCell ref="D260:D265"/>
    <mergeCell ref="Q260:Q265"/>
    <mergeCell ref="A252:I252"/>
    <mergeCell ref="A253:A258"/>
    <mergeCell ref="D253:D258"/>
    <mergeCell ref="B161:B166"/>
    <mergeCell ref="A187:A192"/>
    <mergeCell ref="B174:B179"/>
    <mergeCell ref="C174:C179"/>
    <mergeCell ref="D174:D179"/>
    <mergeCell ref="A206:A211"/>
    <mergeCell ref="B181:B186"/>
    <mergeCell ref="D187:D192"/>
    <mergeCell ref="C187:C192"/>
    <mergeCell ref="A1:L1"/>
    <mergeCell ref="A146:I146"/>
    <mergeCell ref="A139:I139"/>
    <mergeCell ref="A114:I114"/>
    <mergeCell ref="A89:I89"/>
    <mergeCell ref="A5:L5"/>
    <mergeCell ref="F6:L6"/>
    <mergeCell ref="C83:C88"/>
    <mergeCell ref="D83:D88"/>
    <mergeCell ref="D10:D15"/>
    <mergeCell ref="A83:A88"/>
    <mergeCell ref="B83:B88"/>
    <mergeCell ref="A115:A120"/>
    <mergeCell ref="D140:D145"/>
    <mergeCell ref="A174:A179"/>
    <mergeCell ref="A181:A186"/>
    <mergeCell ref="A96:A101"/>
    <mergeCell ref="B96:B101"/>
    <mergeCell ref="C96:C101"/>
    <mergeCell ref="D96:D101"/>
    <mergeCell ref="Q108:Q113"/>
    <mergeCell ref="D115:D120"/>
    <mergeCell ref="D108:D113"/>
    <mergeCell ref="A160:I160"/>
    <mergeCell ref="A154:A159"/>
    <mergeCell ref="B127:B132"/>
    <mergeCell ref="A147:A152"/>
    <mergeCell ref="C127:C132"/>
    <mergeCell ref="D127:D132"/>
    <mergeCell ref="B167:B172"/>
    <mergeCell ref="C167:C172"/>
    <mergeCell ref="Q212:Q217"/>
    <mergeCell ref="D206:D211"/>
    <mergeCell ref="D212:D217"/>
    <mergeCell ref="C206:C211"/>
    <mergeCell ref="C212:C217"/>
    <mergeCell ref="A205:I205"/>
    <mergeCell ref="A173:I173"/>
    <mergeCell ref="D167:D172"/>
    <mergeCell ref="Q181:Q186"/>
    <mergeCell ref="Q273:Q278"/>
    <mergeCell ref="A273:D278"/>
    <mergeCell ref="Q115:Q120"/>
    <mergeCell ref="Q127:Q132"/>
    <mergeCell ref="A127:A132"/>
    <mergeCell ref="B147:B152"/>
    <mergeCell ref="Q154:Q159"/>
    <mergeCell ref="A161:A166"/>
    <mergeCell ref="A167:A172"/>
    <mergeCell ref="A82:Q82"/>
    <mergeCell ref="A63:A68"/>
    <mergeCell ref="B63:B68"/>
    <mergeCell ref="C63:C68"/>
    <mergeCell ref="D63:D68"/>
    <mergeCell ref="A62:I62"/>
    <mergeCell ref="Q63:Q68"/>
    <mergeCell ref="D76:D81"/>
    <mergeCell ref="A76:A81"/>
    <mergeCell ref="D69:D74"/>
    <mergeCell ref="Q6:Q7"/>
    <mergeCell ref="B36:B41"/>
    <mergeCell ref="A36:A41"/>
    <mergeCell ref="Q10:Q15"/>
    <mergeCell ref="Q29:Q34"/>
    <mergeCell ref="A29:A34"/>
    <mergeCell ref="B29:B34"/>
    <mergeCell ref="C29:C34"/>
    <mergeCell ref="A23:A28"/>
    <mergeCell ref="B23:B28"/>
    <mergeCell ref="E6:E7"/>
    <mergeCell ref="D6:D7"/>
    <mergeCell ref="C6:C7"/>
    <mergeCell ref="C10:C15"/>
    <mergeCell ref="B10:B15"/>
    <mergeCell ref="A10:A15"/>
    <mergeCell ref="B6:B7"/>
    <mergeCell ref="A6:A7"/>
    <mergeCell ref="A9:I9"/>
    <mergeCell ref="Q17:Q22"/>
    <mergeCell ref="A17:A22"/>
    <mergeCell ref="Q23:Q28"/>
    <mergeCell ref="A75:I75"/>
    <mergeCell ref="B17:B22"/>
    <mergeCell ref="C17:C22"/>
    <mergeCell ref="A69:A74"/>
    <mergeCell ref="Q36:Q41"/>
    <mergeCell ref="A35:I35"/>
    <mergeCell ref="B69:B74"/>
    <mergeCell ref="Q96:Q101"/>
    <mergeCell ref="B90:B95"/>
    <mergeCell ref="D90:D95"/>
    <mergeCell ref="C23:C28"/>
    <mergeCell ref="D23:D28"/>
    <mergeCell ref="A16:I16"/>
    <mergeCell ref="D17:D22"/>
    <mergeCell ref="D29:D34"/>
    <mergeCell ref="D36:D41"/>
    <mergeCell ref="C36:C41"/>
    <mergeCell ref="D230:D235"/>
    <mergeCell ref="D161:D166"/>
    <mergeCell ref="C161:C166"/>
    <mergeCell ref="D121:D126"/>
    <mergeCell ref="B154:B159"/>
    <mergeCell ref="Q83:Q88"/>
    <mergeCell ref="B108:B113"/>
    <mergeCell ref="B115:B120"/>
    <mergeCell ref="C115:C120"/>
    <mergeCell ref="Q140:Q145"/>
    <mergeCell ref="C102:C107"/>
    <mergeCell ref="D102:D107"/>
    <mergeCell ref="C193:C198"/>
    <mergeCell ref="B140:B145"/>
    <mergeCell ref="B218:B223"/>
    <mergeCell ref="B224:B229"/>
    <mergeCell ref="D193:D198"/>
    <mergeCell ref="D218:D223"/>
    <mergeCell ref="D224:D229"/>
    <mergeCell ref="B187:B192"/>
    <mergeCell ref="B230:B235"/>
    <mergeCell ref="B206:B211"/>
    <mergeCell ref="A102:A107"/>
    <mergeCell ref="B102:B107"/>
    <mergeCell ref="B121:B126"/>
    <mergeCell ref="A193:A198"/>
    <mergeCell ref="B193:B198"/>
    <mergeCell ref="A108:A113"/>
    <mergeCell ref="A212:A217"/>
    <mergeCell ref="A180:I180"/>
    <mergeCell ref="B76:B81"/>
    <mergeCell ref="C90:C95"/>
    <mergeCell ref="A90:A95"/>
    <mergeCell ref="C224:C229"/>
    <mergeCell ref="C230:C235"/>
    <mergeCell ref="A218:A223"/>
    <mergeCell ref="A224:A229"/>
    <mergeCell ref="A230:A235"/>
    <mergeCell ref="B212:B217"/>
    <mergeCell ref="C140:C145"/>
    <mergeCell ref="C76:C81"/>
    <mergeCell ref="Q230:Q235"/>
    <mergeCell ref="C218:C223"/>
    <mergeCell ref="C181:C186"/>
    <mergeCell ref="D181:D186"/>
    <mergeCell ref="C154:C159"/>
    <mergeCell ref="C121:C126"/>
    <mergeCell ref="D147:D152"/>
    <mergeCell ref="C147:C152"/>
    <mergeCell ref="A153:I153"/>
    <mergeCell ref="Q69:Q74"/>
    <mergeCell ref="Q121:Q126"/>
    <mergeCell ref="Q187:Q192"/>
    <mergeCell ref="Q206:Q211"/>
    <mergeCell ref="Q161:Q166"/>
    <mergeCell ref="Q76:Q81"/>
    <mergeCell ref="Q147:Q152"/>
    <mergeCell ref="Q174:Q179"/>
    <mergeCell ref="Q90:Q95"/>
    <mergeCell ref="Q102:Q107"/>
    <mergeCell ref="Q246:Q251"/>
    <mergeCell ref="A237:A242"/>
    <mergeCell ref="B237:B242"/>
    <mergeCell ref="C237:C242"/>
    <mergeCell ref="D237:D242"/>
    <mergeCell ref="Q218:Q223"/>
    <mergeCell ref="Q224:Q229"/>
    <mergeCell ref="A236:I236"/>
    <mergeCell ref="A245:I245"/>
    <mergeCell ref="Q237:Q242"/>
    <mergeCell ref="A4:L4"/>
    <mergeCell ref="I2:L3"/>
    <mergeCell ref="A246:A251"/>
    <mergeCell ref="B246:B251"/>
    <mergeCell ref="C246:C251"/>
    <mergeCell ref="D246:D251"/>
    <mergeCell ref="C108:C113"/>
    <mergeCell ref="C69:C74"/>
    <mergeCell ref="A140:A145"/>
    <mergeCell ref="D154:D159"/>
    <mergeCell ref="Q193:Q198"/>
    <mergeCell ref="A199:A204"/>
    <mergeCell ref="B199:B204"/>
    <mergeCell ref="C199:C204"/>
    <mergeCell ref="D199:D204"/>
    <mergeCell ref="Q199:Q204"/>
    <mergeCell ref="A56:A61"/>
    <mergeCell ref="B56:B61"/>
    <mergeCell ref="C56:C61"/>
    <mergeCell ref="D56:D61"/>
    <mergeCell ref="Q56:Q61"/>
    <mergeCell ref="A133:A138"/>
    <mergeCell ref="B133:B138"/>
    <mergeCell ref="C133:C138"/>
    <mergeCell ref="D133:D138"/>
    <mergeCell ref="Q133:Q13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  <rowBreaks count="4" manualBreakCount="4">
    <brk id="46" max="16" man="1"/>
    <brk id="88" max="16" man="1"/>
    <brk id="159" max="16" man="1"/>
    <brk id="2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zoomScalePageLayoutView="0" workbookViewId="0" topLeftCell="B37">
      <selection activeCell="H20" sqref="H20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1.375" style="0" customWidth="1"/>
    <col min="7" max="7" width="14.75390625" style="0" customWidth="1"/>
    <col min="8" max="8" width="10.00390625" style="0" bestFit="1" customWidth="1"/>
    <col min="9" max="9" width="11.375" style="0" customWidth="1"/>
  </cols>
  <sheetData>
    <row r="1" spans="1:9" ht="22.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</row>
    <row r="2" spans="1:9" ht="36" customHeight="1">
      <c r="A2" s="105" t="s">
        <v>77</v>
      </c>
      <c r="B2" s="106"/>
      <c r="C2" s="106"/>
      <c r="D2" s="106"/>
      <c r="E2" s="106"/>
      <c r="F2" s="106"/>
      <c r="G2" s="106"/>
      <c r="H2" s="106"/>
      <c r="I2" s="106"/>
    </row>
    <row r="3" spans="1:9" ht="56.25" customHeight="1">
      <c r="A3" s="86" t="s">
        <v>1</v>
      </c>
      <c r="B3" s="86" t="s">
        <v>0</v>
      </c>
      <c r="C3" s="86" t="s">
        <v>14</v>
      </c>
      <c r="D3" s="86" t="s">
        <v>2</v>
      </c>
      <c r="E3" s="86" t="s">
        <v>3</v>
      </c>
      <c r="F3" s="105" t="s">
        <v>16</v>
      </c>
      <c r="G3" s="106"/>
      <c r="H3" s="106"/>
      <c r="I3" s="106"/>
    </row>
    <row r="4" spans="1:9" ht="12.75">
      <c r="A4" s="86"/>
      <c r="B4" s="86"/>
      <c r="C4" s="86"/>
      <c r="D4" s="86"/>
      <c r="E4" s="86"/>
      <c r="F4" s="2" t="s">
        <v>5</v>
      </c>
      <c r="G4" s="2">
        <v>2016</v>
      </c>
      <c r="H4" s="2">
        <v>2017</v>
      </c>
      <c r="I4" s="2">
        <v>2018</v>
      </c>
    </row>
    <row r="5" spans="1:9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s="3" customFormat="1" ht="11.25" customHeight="1">
      <c r="A6" s="80" t="s">
        <v>72</v>
      </c>
      <c r="B6" s="81"/>
      <c r="C6" s="81"/>
      <c r="D6" s="81"/>
      <c r="E6" s="81"/>
      <c r="F6" s="81"/>
      <c r="G6" s="81"/>
      <c r="H6" s="81"/>
      <c r="I6" s="81"/>
    </row>
    <row r="7" spans="1:13" s="3" customFormat="1" ht="11.25" customHeight="1">
      <c r="A7" s="65" t="s">
        <v>73</v>
      </c>
      <c r="B7" s="68" t="s">
        <v>83</v>
      </c>
      <c r="C7" s="65" t="s">
        <v>75</v>
      </c>
      <c r="D7" s="65">
        <v>2017</v>
      </c>
      <c r="E7" s="8" t="s">
        <v>6</v>
      </c>
      <c r="F7" s="9">
        <f aca="true" t="shared" si="0" ref="F7:M7">F8+F9+F10+F11+F12</f>
        <v>834255</v>
      </c>
      <c r="G7" s="9">
        <f t="shared" si="0"/>
        <v>0</v>
      </c>
      <c r="H7" s="9">
        <f t="shared" si="0"/>
        <v>834255</v>
      </c>
      <c r="I7" s="9">
        <f t="shared" si="0"/>
        <v>0</v>
      </c>
      <c r="J7" s="9">
        <f t="shared" si="0"/>
        <v>834255</v>
      </c>
      <c r="K7" s="9">
        <f t="shared" si="0"/>
        <v>0</v>
      </c>
      <c r="L7" s="9">
        <f t="shared" si="0"/>
        <v>834255</v>
      </c>
      <c r="M7" s="9">
        <f t="shared" si="0"/>
        <v>0</v>
      </c>
    </row>
    <row r="8" spans="1:13" s="3" customFormat="1" ht="11.25" customHeight="1">
      <c r="A8" s="66"/>
      <c r="B8" s="69"/>
      <c r="C8" s="66"/>
      <c r="D8" s="66"/>
      <c r="E8" s="8" t="s">
        <v>7</v>
      </c>
      <c r="F8" s="9">
        <f>SUM(G8:I8)</f>
        <v>699061.8387</v>
      </c>
      <c r="G8" s="9">
        <v>0</v>
      </c>
      <c r="H8" s="9">
        <v>699061.8387</v>
      </c>
      <c r="I8" s="9">
        <v>0</v>
      </c>
      <c r="J8" s="9">
        <f>SUM(K8:M8)</f>
        <v>699061.8387</v>
      </c>
      <c r="K8" s="9">
        <v>0</v>
      </c>
      <c r="L8" s="9">
        <v>699061.8387</v>
      </c>
      <c r="M8" s="9">
        <v>0</v>
      </c>
    </row>
    <row r="9" spans="1:13" s="3" customFormat="1" ht="11.25" customHeight="1">
      <c r="A9" s="66"/>
      <c r="B9" s="69"/>
      <c r="C9" s="66"/>
      <c r="D9" s="66"/>
      <c r="E9" s="8" t="s">
        <v>8</v>
      </c>
      <c r="F9" s="9">
        <f>SUM(G9:I9)</f>
        <v>123369.7363</v>
      </c>
      <c r="G9" s="9">
        <v>0</v>
      </c>
      <c r="H9" s="9">
        <v>123369.7363</v>
      </c>
      <c r="I9" s="9">
        <v>0</v>
      </c>
      <c r="J9" s="9">
        <f>SUM(K9:M9)</f>
        <v>123369.7363</v>
      </c>
      <c r="K9" s="9">
        <v>0</v>
      </c>
      <c r="L9" s="9">
        <v>123369.7363</v>
      </c>
      <c r="M9" s="9">
        <v>0</v>
      </c>
    </row>
    <row r="10" spans="1:13" s="3" customFormat="1" ht="11.25" customHeight="1">
      <c r="A10" s="66"/>
      <c r="B10" s="69"/>
      <c r="C10" s="66"/>
      <c r="D10" s="66"/>
      <c r="E10" s="8" t="s">
        <v>9</v>
      </c>
      <c r="F10" s="9">
        <f>SUM(G10:I10)</f>
        <v>0</v>
      </c>
      <c r="G10" s="9">
        <v>0</v>
      </c>
      <c r="H10" s="9">
        <v>0</v>
      </c>
      <c r="I10" s="9">
        <v>0</v>
      </c>
      <c r="J10" s="9">
        <f>SUM(K10:M10)</f>
        <v>0</v>
      </c>
      <c r="K10" s="9">
        <v>0</v>
      </c>
      <c r="L10" s="9">
        <v>0</v>
      </c>
      <c r="M10" s="9">
        <v>0</v>
      </c>
    </row>
    <row r="11" spans="1:13" s="3" customFormat="1" ht="11.25" customHeight="1">
      <c r="A11" s="66"/>
      <c r="B11" s="69"/>
      <c r="C11" s="66"/>
      <c r="D11" s="66"/>
      <c r="E11" s="8" t="s">
        <v>10</v>
      </c>
      <c r="F11" s="9">
        <f>SUM(G11:I11)</f>
        <v>11823.425</v>
      </c>
      <c r="G11" s="9">
        <v>0</v>
      </c>
      <c r="H11" s="9">
        <v>11823.425</v>
      </c>
      <c r="I11" s="9">
        <v>0</v>
      </c>
      <c r="J11" s="9">
        <f>SUM(K11:M11)</f>
        <v>11823.425</v>
      </c>
      <c r="K11" s="9">
        <v>0</v>
      </c>
      <c r="L11" s="9">
        <v>11823.425</v>
      </c>
      <c r="M11" s="9">
        <v>0</v>
      </c>
    </row>
    <row r="12" spans="1:13" s="3" customFormat="1" ht="11.25" customHeight="1">
      <c r="A12" s="67"/>
      <c r="B12" s="70"/>
      <c r="C12" s="67"/>
      <c r="D12" s="67"/>
      <c r="E12" s="8" t="s">
        <v>11</v>
      </c>
      <c r="F12" s="9">
        <f>SUM(G12:I12)</f>
        <v>0</v>
      </c>
      <c r="G12" s="9">
        <v>0</v>
      </c>
      <c r="H12" s="9">
        <v>0</v>
      </c>
      <c r="I12" s="9">
        <v>0</v>
      </c>
      <c r="J12" s="9">
        <f>SUM(K12:M12)</f>
        <v>0</v>
      </c>
      <c r="K12" s="9">
        <v>0</v>
      </c>
      <c r="L12" s="9">
        <v>0</v>
      </c>
      <c r="M12" s="9">
        <v>0</v>
      </c>
    </row>
    <row r="13" spans="1:13" s="3" customFormat="1" ht="11.25" customHeight="1">
      <c r="A13" s="65" t="s">
        <v>74</v>
      </c>
      <c r="B13" s="68" t="s">
        <v>84</v>
      </c>
      <c r="C13" s="65" t="s">
        <v>75</v>
      </c>
      <c r="D13" s="65">
        <v>2017</v>
      </c>
      <c r="E13" s="8" t="s">
        <v>6</v>
      </c>
      <c r="F13" s="9">
        <f aca="true" t="shared" si="1" ref="F13:M13">F14+F15+F16+F17+F18</f>
        <v>2342304.425</v>
      </c>
      <c r="G13" s="9">
        <f t="shared" si="1"/>
        <v>0</v>
      </c>
      <c r="H13" s="9">
        <f t="shared" si="1"/>
        <v>2342304.425</v>
      </c>
      <c r="I13" s="9">
        <f t="shared" si="1"/>
        <v>0</v>
      </c>
      <c r="J13" s="9">
        <f t="shared" si="1"/>
        <v>2342304.425</v>
      </c>
      <c r="K13" s="9">
        <f t="shared" si="1"/>
        <v>0</v>
      </c>
      <c r="L13" s="9">
        <f t="shared" si="1"/>
        <v>2342304.425</v>
      </c>
      <c r="M13" s="9">
        <f t="shared" si="1"/>
        <v>0</v>
      </c>
    </row>
    <row r="14" spans="1:13" s="3" customFormat="1" ht="11.25" customHeight="1">
      <c r="A14" s="66"/>
      <c r="B14" s="69"/>
      <c r="C14" s="66"/>
      <c r="D14" s="66"/>
      <c r="E14" s="8" t="s">
        <v>7</v>
      </c>
      <c r="F14" s="9">
        <f>SUM(G14:I14)</f>
        <v>1980913</v>
      </c>
      <c r="G14" s="9">
        <v>0</v>
      </c>
      <c r="H14" s="9">
        <f>1980909+4</f>
        <v>1980913</v>
      </c>
      <c r="I14" s="9">
        <v>0</v>
      </c>
      <c r="J14" s="9">
        <f>SUM(K14:M14)</f>
        <v>1980913</v>
      </c>
      <c r="K14" s="9">
        <v>0</v>
      </c>
      <c r="L14" s="9">
        <f>1980909+4</f>
        <v>1980913</v>
      </c>
      <c r="M14" s="9">
        <v>0</v>
      </c>
    </row>
    <row r="15" spans="1:13" s="3" customFormat="1" ht="11.25" customHeight="1">
      <c r="A15" s="66"/>
      <c r="B15" s="69"/>
      <c r="C15" s="66"/>
      <c r="D15" s="66"/>
      <c r="E15" s="8" t="s">
        <v>8</v>
      </c>
      <c r="F15" s="9">
        <f>SUM(G15:I15)</f>
        <v>349568</v>
      </c>
      <c r="G15" s="9">
        <v>0</v>
      </c>
      <c r="H15" s="9">
        <v>349568</v>
      </c>
      <c r="I15" s="9">
        <v>0</v>
      </c>
      <c r="J15" s="9">
        <f>SUM(K15:M15)</f>
        <v>349568</v>
      </c>
      <c r="K15" s="9">
        <v>0</v>
      </c>
      <c r="L15" s="9">
        <v>349568</v>
      </c>
      <c r="M15" s="9">
        <v>0</v>
      </c>
    </row>
    <row r="16" spans="1:13" s="3" customFormat="1" ht="11.25" customHeight="1">
      <c r="A16" s="66"/>
      <c r="B16" s="69"/>
      <c r="C16" s="66"/>
      <c r="D16" s="66"/>
      <c r="E16" s="8" t="s">
        <v>9</v>
      </c>
      <c r="F16" s="9">
        <f>SUM(G16:I16)</f>
        <v>0</v>
      </c>
      <c r="G16" s="9">
        <v>0</v>
      </c>
      <c r="H16" s="9">
        <v>0</v>
      </c>
      <c r="I16" s="9">
        <v>0</v>
      </c>
      <c r="J16" s="9">
        <f>SUM(K16:M16)</f>
        <v>0</v>
      </c>
      <c r="K16" s="9">
        <v>0</v>
      </c>
      <c r="L16" s="9">
        <v>0</v>
      </c>
      <c r="M16" s="9">
        <v>0</v>
      </c>
    </row>
    <row r="17" spans="1:13" s="3" customFormat="1" ht="11.25" customHeight="1">
      <c r="A17" s="66"/>
      <c r="B17" s="69"/>
      <c r="C17" s="66"/>
      <c r="D17" s="66"/>
      <c r="E17" s="8" t="s">
        <v>10</v>
      </c>
      <c r="F17" s="9">
        <f>SUM(G17:I17)</f>
        <v>11823.425</v>
      </c>
      <c r="G17" s="9">
        <v>0</v>
      </c>
      <c r="H17" s="9">
        <v>11823.425</v>
      </c>
      <c r="I17" s="9">
        <v>0</v>
      </c>
      <c r="J17" s="9">
        <f>SUM(K17:M17)</f>
        <v>11823.425</v>
      </c>
      <c r="K17" s="9">
        <v>0</v>
      </c>
      <c r="L17" s="9">
        <v>11823.425</v>
      </c>
      <c r="M17" s="9">
        <v>0</v>
      </c>
    </row>
    <row r="18" spans="1:13" s="3" customFormat="1" ht="11.25" customHeight="1">
      <c r="A18" s="67"/>
      <c r="B18" s="70"/>
      <c r="C18" s="67"/>
      <c r="D18" s="67"/>
      <c r="E18" s="8" t="s">
        <v>11</v>
      </c>
      <c r="F18" s="9">
        <f>SUM(G18:I18)</f>
        <v>0</v>
      </c>
      <c r="G18" s="9">
        <v>0</v>
      </c>
      <c r="H18" s="9">
        <v>0</v>
      </c>
      <c r="I18" s="9">
        <v>0</v>
      </c>
      <c r="J18" s="9">
        <f>SUM(K18:M18)</f>
        <v>0</v>
      </c>
      <c r="K18" s="9">
        <v>0</v>
      </c>
      <c r="L18" s="9">
        <v>0</v>
      </c>
      <c r="M18" s="9">
        <v>0</v>
      </c>
    </row>
    <row r="19" spans="1:13" s="3" customFormat="1" ht="11.25" customHeight="1">
      <c r="A19" s="65" t="s">
        <v>78</v>
      </c>
      <c r="B19" s="68" t="s">
        <v>85</v>
      </c>
      <c r="C19" s="65" t="s">
        <v>75</v>
      </c>
      <c r="D19" s="65">
        <v>2017</v>
      </c>
      <c r="E19" s="8" t="s">
        <v>6</v>
      </c>
      <c r="F19" s="9">
        <f aca="true" t="shared" si="2" ref="F19:M19">F20+F21+F22+F23+F24</f>
        <v>1588280.0916000002</v>
      </c>
      <c r="G19" s="9">
        <f t="shared" si="2"/>
        <v>0</v>
      </c>
      <c r="H19" s="9">
        <f t="shared" si="2"/>
        <v>1588280.0916000002</v>
      </c>
      <c r="I19" s="9">
        <f t="shared" si="2"/>
        <v>0</v>
      </c>
      <c r="J19" s="9">
        <f t="shared" si="2"/>
        <v>1588280.0916000002</v>
      </c>
      <c r="K19" s="9">
        <f t="shared" si="2"/>
        <v>0</v>
      </c>
      <c r="L19" s="9">
        <f t="shared" si="2"/>
        <v>1588280.0916000002</v>
      </c>
      <c r="M19" s="9">
        <f t="shared" si="2"/>
        <v>0</v>
      </c>
    </row>
    <row r="20" spans="1:13" s="3" customFormat="1" ht="11.25" customHeight="1">
      <c r="A20" s="66"/>
      <c r="B20" s="69"/>
      <c r="C20" s="66"/>
      <c r="D20" s="66"/>
      <c r="E20" s="8" t="s">
        <v>7</v>
      </c>
      <c r="F20" s="9">
        <f>SUM(G20:I20)</f>
        <v>1339988.1666</v>
      </c>
      <c r="G20" s="9">
        <v>0</v>
      </c>
      <c r="H20" s="9">
        <v>1339988.1666</v>
      </c>
      <c r="I20" s="9">
        <v>0</v>
      </c>
      <c r="J20" s="9">
        <f>SUM(K20:M20)</f>
        <v>1339988.1666</v>
      </c>
      <c r="K20" s="9">
        <v>0</v>
      </c>
      <c r="L20" s="9">
        <v>1339988.1666</v>
      </c>
      <c r="M20" s="9">
        <v>0</v>
      </c>
    </row>
    <row r="21" spans="1:13" s="3" customFormat="1" ht="11.25" customHeight="1">
      <c r="A21" s="66"/>
      <c r="B21" s="69"/>
      <c r="C21" s="66"/>
      <c r="D21" s="66"/>
      <c r="E21" s="8" t="s">
        <v>8</v>
      </c>
      <c r="F21" s="9">
        <f>SUM(G21:I21)</f>
        <v>236468.5</v>
      </c>
      <c r="G21" s="9">
        <v>0</v>
      </c>
      <c r="H21" s="9">
        <v>236468.5</v>
      </c>
      <c r="I21" s="9">
        <v>0</v>
      </c>
      <c r="J21" s="9">
        <f>SUM(K21:M21)</f>
        <v>236468.5</v>
      </c>
      <c r="K21" s="9">
        <v>0</v>
      </c>
      <c r="L21" s="9">
        <v>236468.5</v>
      </c>
      <c r="M21" s="9">
        <v>0</v>
      </c>
    </row>
    <row r="22" spans="1:13" s="3" customFormat="1" ht="11.25" customHeight="1">
      <c r="A22" s="66"/>
      <c r="B22" s="69"/>
      <c r="C22" s="66"/>
      <c r="D22" s="66"/>
      <c r="E22" s="8" t="s">
        <v>9</v>
      </c>
      <c r="F22" s="9">
        <f>SUM(G22:I22)</f>
        <v>0</v>
      </c>
      <c r="G22" s="9">
        <v>0</v>
      </c>
      <c r="H22" s="9">
        <v>0</v>
      </c>
      <c r="I22" s="9">
        <v>0</v>
      </c>
      <c r="J22" s="9">
        <f>SUM(K22:M22)</f>
        <v>0</v>
      </c>
      <c r="K22" s="9">
        <v>0</v>
      </c>
      <c r="L22" s="9">
        <v>0</v>
      </c>
      <c r="M22" s="9">
        <v>0</v>
      </c>
    </row>
    <row r="23" spans="1:13" s="3" customFormat="1" ht="11.25" customHeight="1">
      <c r="A23" s="66"/>
      <c r="B23" s="69"/>
      <c r="C23" s="66"/>
      <c r="D23" s="66"/>
      <c r="E23" s="8" t="s">
        <v>10</v>
      </c>
      <c r="F23" s="9">
        <f>SUM(G23:I23)</f>
        <v>11823.425</v>
      </c>
      <c r="G23" s="9">
        <v>0</v>
      </c>
      <c r="H23" s="9">
        <v>11823.425</v>
      </c>
      <c r="I23" s="9">
        <v>0</v>
      </c>
      <c r="J23" s="9">
        <f>SUM(K23:M23)</f>
        <v>11823.425</v>
      </c>
      <c r="K23" s="9">
        <v>0</v>
      </c>
      <c r="L23" s="9">
        <v>11823.425</v>
      </c>
      <c r="M23" s="9">
        <v>0</v>
      </c>
    </row>
    <row r="24" spans="1:13" s="3" customFormat="1" ht="11.25" customHeight="1">
      <c r="A24" s="67"/>
      <c r="B24" s="70"/>
      <c r="C24" s="67"/>
      <c r="D24" s="67"/>
      <c r="E24" s="8" t="s">
        <v>11</v>
      </c>
      <c r="F24" s="9">
        <f>SUM(G24:I24)</f>
        <v>0</v>
      </c>
      <c r="G24" s="9">
        <v>0</v>
      </c>
      <c r="H24" s="9">
        <v>0</v>
      </c>
      <c r="I24" s="9">
        <v>0</v>
      </c>
      <c r="J24" s="9">
        <f>SUM(K24:M24)</f>
        <v>0</v>
      </c>
      <c r="K24" s="9">
        <v>0</v>
      </c>
      <c r="L24" s="9">
        <v>0</v>
      </c>
      <c r="M24" s="9">
        <v>0</v>
      </c>
    </row>
    <row r="25" spans="1:13" s="3" customFormat="1" ht="12.75" customHeight="1">
      <c r="A25" s="110" t="s">
        <v>13</v>
      </c>
      <c r="B25" s="110"/>
      <c r="C25" s="110"/>
      <c r="D25" s="110"/>
      <c r="E25" s="7" t="s">
        <v>6</v>
      </c>
      <c r="F25" s="10">
        <f aca="true" t="shared" si="3" ref="F25:M25">F26+F27+F28+F29+F30</f>
        <v>4764839.516600001</v>
      </c>
      <c r="G25" s="10">
        <f t="shared" si="3"/>
        <v>0</v>
      </c>
      <c r="H25" s="10">
        <f t="shared" si="3"/>
        <v>4764839.516600001</v>
      </c>
      <c r="I25" s="10">
        <f t="shared" si="3"/>
        <v>0</v>
      </c>
      <c r="J25" s="10">
        <f t="shared" si="3"/>
        <v>4764839.516600001</v>
      </c>
      <c r="K25" s="10">
        <f t="shared" si="3"/>
        <v>0</v>
      </c>
      <c r="L25" s="10">
        <f t="shared" si="3"/>
        <v>4764839.516600001</v>
      </c>
      <c r="M25" s="10">
        <f t="shared" si="3"/>
        <v>0</v>
      </c>
    </row>
    <row r="26" spans="1:13" s="3" customFormat="1" ht="12.75">
      <c r="A26" s="110"/>
      <c r="B26" s="110"/>
      <c r="C26" s="110"/>
      <c r="D26" s="110"/>
      <c r="E26" s="7" t="s">
        <v>7</v>
      </c>
      <c r="F26" s="10">
        <f>F8+F14+F20</f>
        <v>4019963.0053000003</v>
      </c>
      <c r="G26" s="10">
        <f aca="true" t="shared" si="4" ref="G26:M26">G8+G14+G20</f>
        <v>0</v>
      </c>
      <c r="H26" s="10">
        <f t="shared" si="4"/>
        <v>4019963.0053000003</v>
      </c>
      <c r="I26" s="10">
        <f t="shared" si="4"/>
        <v>0</v>
      </c>
      <c r="J26" s="10">
        <f t="shared" si="4"/>
        <v>4019963.0053000003</v>
      </c>
      <c r="K26" s="10">
        <f t="shared" si="4"/>
        <v>0</v>
      </c>
      <c r="L26" s="10">
        <f t="shared" si="4"/>
        <v>4019963.0053000003</v>
      </c>
      <c r="M26" s="10">
        <f t="shared" si="4"/>
        <v>0</v>
      </c>
    </row>
    <row r="27" spans="1:13" s="3" customFormat="1" ht="12.75">
      <c r="A27" s="110"/>
      <c r="B27" s="110"/>
      <c r="C27" s="110"/>
      <c r="D27" s="110"/>
      <c r="E27" s="7" t="s">
        <v>8</v>
      </c>
      <c r="F27" s="10">
        <f aca="true" t="shared" si="5" ref="F27:M27">F9+F15+F21</f>
        <v>709406.2363</v>
      </c>
      <c r="G27" s="10">
        <f t="shared" si="5"/>
        <v>0</v>
      </c>
      <c r="H27" s="10">
        <f t="shared" si="5"/>
        <v>709406.2363</v>
      </c>
      <c r="I27" s="10">
        <f t="shared" si="5"/>
        <v>0</v>
      </c>
      <c r="J27" s="10">
        <f t="shared" si="5"/>
        <v>709406.2363</v>
      </c>
      <c r="K27" s="10">
        <f t="shared" si="5"/>
        <v>0</v>
      </c>
      <c r="L27" s="10">
        <f t="shared" si="5"/>
        <v>709406.2363</v>
      </c>
      <c r="M27" s="10">
        <f t="shared" si="5"/>
        <v>0</v>
      </c>
    </row>
    <row r="28" spans="1:13" s="3" customFormat="1" ht="12.75">
      <c r="A28" s="110"/>
      <c r="B28" s="110"/>
      <c r="C28" s="110"/>
      <c r="D28" s="110"/>
      <c r="E28" s="7" t="s">
        <v>9</v>
      </c>
      <c r="F28" s="10">
        <f aca="true" t="shared" si="6" ref="F28:M28">F10+F16+F22</f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</row>
    <row r="29" spans="1:13" s="3" customFormat="1" ht="12.75">
      <c r="A29" s="110"/>
      <c r="B29" s="110"/>
      <c r="C29" s="110"/>
      <c r="D29" s="110"/>
      <c r="E29" s="7" t="s">
        <v>10</v>
      </c>
      <c r="F29" s="10">
        <f aca="true" t="shared" si="7" ref="F29:M29">F11+F17+F23</f>
        <v>35470.274999999994</v>
      </c>
      <c r="G29" s="10">
        <f t="shared" si="7"/>
        <v>0</v>
      </c>
      <c r="H29" s="10">
        <f t="shared" si="7"/>
        <v>35470.274999999994</v>
      </c>
      <c r="I29" s="10">
        <f t="shared" si="7"/>
        <v>0</v>
      </c>
      <c r="J29" s="10">
        <f t="shared" si="7"/>
        <v>35470.274999999994</v>
      </c>
      <c r="K29" s="10">
        <f t="shared" si="7"/>
        <v>0</v>
      </c>
      <c r="L29" s="10">
        <f t="shared" si="7"/>
        <v>35470.274999999994</v>
      </c>
      <c r="M29" s="10">
        <f t="shared" si="7"/>
        <v>0</v>
      </c>
    </row>
    <row r="30" spans="1:13" s="3" customFormat="1" ht="12.75">
      <c r="A30" s="110"/>
      <c r="B30" s="110"/>
      <c r="C30" s="110"/>
      <c r="D30" s="110"/>
      <c r="E30" s="7" t="s">
        <v>11</v>
      </c>
      <c r="F30" s="10">
        <f aca="true" t="shared" si="8" ref="F30:M30">F12+F18+F24</f>
        <v>0</v>
      </c>
      <c r="G30" s="10">
        <f t="shared" si="8"/>
        <v>0</v>
      </c>
      <c r="H30" s="10">
        <f t="shared" si="8"/>
        <v>0</v>
      </c>
      <c r="I30" s="10">
        <f t="shared" si="8"/>
        <v>0</v>
      </c>
      <c r="J30" s="10">
        <f t="shared" si="8"/>
        <v>0</v>
      </c>
      <c r="K30" s="10">
        <f t="shared" si="8"/>
        <v>0</v>
      </c>
      <c r="L30" s="10">
        <f t="shared" si="8"/>
        <v>0</v>
      </c>
      <c r="M30" s="10">
        <f t="shared" si="8"/>
        <v>0</v>
      </c>
    </row>
    <row r="31" spans="1:13" ht="12.75">
      <c r="A31" s="65" t="s">
        <v>79</v>
      </c>
      <c r="B31" s="68" t="s">
        <v>81</v>
      </c>
      <c r="C31" s="65" t="s">
        <v>76</v>
      </c>
      <c r="D31" s="65">
        <v>2017</v>
      </c>
      <c r="E31" s="8" t="s">
        <v>6</v>
      </c>
      <c r="F31" s="9">
        <f aca="true" t="shared" si="9" ref="F31:M31">F32+F33+F34+F35+F36</f>
        <v>1109546.3166999999</v>
      </c>
      <c r="G31" s="9">
        <f t="shared" si="9"/>
        <v>0</v>
      </c>
      <c r="H31" s="9">
        <f t="shared" si="9"/>
        <v>1109546.3166999999</v>
      </c>
      <c r="I31" s="9">
        <f t="shared" si="9"/>
        <v>0</v>
      </c>
      <c r="J31" s="9">
        <f t="shared" si="9"/>
        <v>1109546.3166999999</v>
      </c>
      <c r="K31" s="9">
        <f t="shared" si="9"/>
        <v>0</v>
      </c>
      <c r="L31" s="9">
        <f t="shared" si="9"/>
        <v>1109546.3166999999</v>
      </c>
      <c r="M31" s="9">
        <f t="shared" si="9"/>
        <v>0</v>
      </c>
    </row>
    <row r="32" spans="1:13" ht="12.75">
      <c r="A32" s="66"/>
      <c r="B32" s="69"/>
      <c r="C32" s="66"/>
      <c r="D32" s="66"/>
      <c r="E32" s="8" t="s">
        <v>7</v>
      </c>
      <c r="F32" s="9">
        <f>SUM(G32:I32)</f>
        <v>936093.6667</v>
      </c>
      <c r="G32" s="9">
        <v>0</v>
      </c>
      <c r="H32" s="9">
        <v>936093.6667</v>
      </c>
      <c r="I32" s="9">
        <v>0</v>
      </c>
      <c r="J32" s="9">
        <f>SUM(K32:M32)</f>
        <v>936093.6667</v>
      </c>
      <c r="K32" s="9">
        <v>0</v>
      </c>
      <c r="L32" s="9">
        <v>936093.6667</v>
      </c>
      <c r="M32" s="9">
        <v>0</v>
      </c>
    </row>
    <row r="33" spans="1:13" ht="12.75">
      <c r="A33" s="66"/>
      <c r="B33" s="69"/>
      <c r="C33" s="66"/>
      <c r="D33" s="66"/>
      <c r="E33" s="8" t="s">
        <v>8</v>
      </c>
      <c r="F33" s="9">
        <f>SUM(G33:I33)</f>
        <v>165193</v>
      </c>
      <c r="G33" s="9">
        <v>0</v>
      </c>
      <c r="H33" s="9">
        <v>165193</v>
      </c>
      <c r="I33" s="9">
        <v>0</v>
      </c>
      <c r="J33" s="9">
        <f>SUM(K33:M33)</f>
        <v>165193</v>
      </c>
      <c r="K33" s="9">
        <v>0</v>
      </c>
      <c r="L33" s="9">
        <v>165193</v>
      </c>
      <c r="M33" s="9">
        <v>0</v>
      </c>
    </row>
    <row r="34" spans="1:13" ht="12.75">
      <c r="A34" s="66"/>
      <c r="B34" s="69"/>
      <c r="C34" s="66"/>
      <c r="D34" s="66"/>
      <c r="E34" s="8" t="s">
        <v>9</v>
      </c>
      <c r="F34" s="9">
        <f>SUM(G34:I34)</f>
        <v>0</v>
      </c>
      <c r="G34" s="9">
        <v>0</v>
      </c>
      <c r="H34" s="9">
        <v>0</v>
      </c>
      <c r="I34" s="9">
        <v>0</v>
      </c>
      <c r="J34" s="9">
        <f>SUM(K34:M34)</f>
        <v>0</v>
      </c>
      <c r="K34" s="9">
        <v>0</v>
      </c>
      <c r="L34" s="9">
        <v>0</v>
      </c>
      <c r="M34" s="9">
        <v>0</v>
      </c>
    </row>
    <row r="35" spans="1:13" ht="12.75">
      <c r="A35" s="66"/>
      <c r="B35" s="69"/>
      <c r="C35" s="66"/>
      <c r="D35" s="66"/>
      <c r="E35" s="8" t="s">
        <v>10</v>
      </c>
      <c r="F35" s="9">
        <f>SUM(G35:I35)</f>
        <v>8259.65</v>
      </c>
      <c r="G35" s="9">
        <v>0</v>
      </c>
      <c r="H35" s="9">
        <v>8259.65</v>
      </c>
      <c r="I35" s="9">
        <v>0</v>
      </c>
      <c r="J35" s="9">
        <f>SUM(K35:M35)</f>
        <v>8259.65</v>
      </c>
      <c r="K35" s="9">
        <v>0</v>
      </c>
      <c r="L35" s="9">
        <v>8259.65</v>
      </c>
      <c r="M35" s="9">
        <v>0</v>
      </c>
    </row>
    <row r="36" spans="1:13" ht="12.75">
      <c r="A36" s="67"/>
      <c r="B36" s="70"/>
      <c r="C36" s="67"/>
      <c r="D36" s="67"/>
      <c r="E36" s="8" t="s">
        <v>11</v>
      </c>
      <c r="F36" s="9">
        <f>SUM(G36:I36)</f>
        <v>0</v>
      </c>
      <c r="G36" s="9">
        <v>0</v>
      </c>
      <c r="H36" s="9">
        <v>0</v>
      </c>
      <c r="I36" s="9">
        <v>0</v>
      </c>
      <c r="J36" s="9">
        <f>SUM(K36:M36)</f>
        <v>0</v>
      </c>
      <c r="K36" s="9">
        <v>0</v>
      </c>
      <c r="L36" s="9">
        <v>0</v>
      </c>
      <c r="M36" s="9">
        <v>0</v>
      </c>
    </row>
    <row r="37" spans="1:13" ht="12.75">
      <c r="A37" s="65" t="s">
        <v>80</v>
      </c>
      <c r="B37" s="68" t="s">
        <v>82</v>
      </c>
      <c r="C37" s="65" t="s">
        <v>76</v>
      </c>
      <c r="D37" s="65">
        <v>2017</v>
      </c>
      <c r="E37" s="8" t="s">
        <v>6</v>
      </c>
      <c r="F37" s="9">
        <f aca="true" t="shared" si="10" ref="F37:M37">F38+F39+F40+F41+F42</f>
        <v>554773.1583</v>
      </c>
      <c r="G37" s="9">
        <f t="shared" si="10"/>
        <v>0</v>
      </c>
      <c r="H37" s="9">
        <f t="shared" si="10"/>
        <v>554773.1583</v>
      </c>
      <c r="I37" s="9">
        <f t="shared" si="10"/>
        <v>0</v>
      </c>
      <c r="J37" s="9">
        <f t="shared" si="10"/>
        <v>554773.1583</v>
      </c>
      <c r="K37" s="9">
        <f t="shared" si="10"/>
        <v>0</v>
      </c>
      <c r="L37" s="9">
        <f t="shared" si="10"/>
        <v>554773.1583</v>
      </c>
      <c r="M37" s="9">
        <f t="shared" si="10"/>
        <v>0</v>
      </c>
    </row>
    <row r="38" spans="1:13" ht="12.75">
      <c r="A38" s="66"/>
      <c r="B38" s="69"/>
      <c r="C38" s="66"/>
      <c r="D38" s="66"/>
      <c r="E38" s="8" t="s">
        <v>7</v>
      </c>
      <c r="F38" s="9">
        <f>SUM(G38:I38)</f>
        <v>468046.8333</v>
      </c>
      <c r="G38" s="9">
        <v>0</v>
      </c>
      <c r="H38" s="9">
        <v>468046.8333</v>
      </c>
      <c r="I38" s="9">
        <v>0</v>
      </c>
      <c r="J38" s="9">
        <f>SUM(K38:M38)</f>
        <v>468046.8333</v>
      </c>
      <c r="K38" s="9">
        <v>0</v>
      </c>
      <c r="L38" s="9">
        <v>468046.8333</v>
      </c>
      <c r="M38" s="9">
        <v>0</v>
      </c>
    </row>
    <row r="39" spans="1:13" ht="12.75">
      <c r="A39" s="66"/>
      <c r="B39" s="69"/>
      <c r="C39" s="66"/>
      <c r="D39" s="66"/>
      <c r="E39" s="8" t="s">
        <v>8</v>
      </c>
      <c r="F39" s="9">
        <f>SUM(G39:I39)</f>
        <v>82596.5</v>
      </c>
      <c r="G39" s="9">
        <v>0</v>
      </c>
      <c r="H39" s="9">
        <v>82596.5</v>
      </c>
      <c r="I39" s="9">
        <v>0</v>
      </c>
      <c r="J39" s="9">
        <f>SUM(K39:M39)</f>
        <v>82596.5</v>
      </c>
      <c r="K39" s="9">
        <v>0</v>
      </c>
      <c r="L39" s="9">
        <v>82596.5</v>
      </c>
      <c r="M39" s="9">
        <v>0</v>
      </c>
    </row>
    <row r="40" spans="1:13" ht="12.75">
      <c r="A40" s="66"/>
      <c r="B40" s="69"/>
      <c r="C40" s="66"/>
      <c r="D40" s="66"/>
      <c r="E40" s="8" t="s">
        <v>9</v>
      </c>
      <c r="F40" s="9">
        <f>SUM(G40:I40)</f>
        <v>0</v>
      </c>
      <c r="G40" s="9">
        <v>0</v>
      </c>
      <c r="H40" s="9">
        <v>0</v>
      </c>
      <c r="I40" s="9">
        <v>0</v>
      </c>
      <c r="J40" s="9">
        <f>SUM(K40:M40)</f>
        <v>0</v>
      </c>
      <c r="K40" s="9">
        <v>0</v>
      </c>
      <c r="L40" s="9">
        <v>0</v>
      </c>
      <c r="M40" s="9">
        <v>0</v>
      </c>
    </row>
    <row r="41" spans="1:13" ht="12.75">
      <c r="A41" s="66"/>
      <c r="B41" s="69"/>
      <c r="C41" s="66"/>
      <c r="D41" s="66"/>
      <c r="E41" s="8" t="s">
        <v>10</v>
      </c>
      <c r="F41" s="9">
        <f>SUM(G41:I41)</f>
        <v>4129.825</v>
      </c>
      <c r="G41" s="9">
        <v>0</v>
      </c>
      <c r="H41" s="9">
        <v>4129.825</v>
      </c>
      <c r="I41" s="9">
        <v>0</v>
      </c>
      <c r="J41" s="9">
        <f>SUM(K41:M41)</f>
        <v>4129.825</v>
      </c>
      <c r="K41" s="9">
        <v>0</v>
      </c>
      <c r="L41" s="9">
        <v>4129.825</v>
      </c>
      <c r="M41" s="9">
        <v>0</v>
      </c>
    </row>
    <row r="42" spans="1:13" ht="12.75">
      <c r="A42" s="66"/>
      <c r="B42" s="70"/>
      <c r="C42" s="67"/>
      <c r="D42" s="67"/>
      <c r="E42" s="8" t="s">
        <v>11</v>
      </c>
      <c r="F42" s="9">
        <f>SUM(G42:I42)</f>
        <v>0</v>
      </c>
      <c r="G42" s="9">
        <v>0</v>
      </c>
      <c r="H42" s="9">
        <v>0</v>
      </c>
      <c r="I42" s="9">
        <v>0</v>
      </c>
      <c r="J42" s="9">
        <f>SUM(K42:M42)</f>
        <v>0</v>
      </c>
      <c r="K42" s="9">
        <v>0</v>
      </c>
      <c r="L42" s="9">
        <v>0</v>
      </c>
      <c r="M42" s="9">
        <v>0</v>
      </c>
    </row>
    <row r="43" spans="1:13" ht="12.75">
      <c r="A43" s="110" t="s">
        <v>13</v>
      </c>
      <c r="B43" s="110"/>
      <c r="C43" s="110"/>
      <c r="D43" s="110"/>
      <c r="E43" s="7" t="s">
        <v>6</v>
      </c>
      <c r="F43" s="10">
        <f aca="true" t="shared" si="11" ref="F43:M43">F44+F45+F46+F47+F48</f>
        <v>1664319.475</v>
      </c>
      <c r="G43" s="10">
        <f t="shared" si="11"/>
        <v>0</v>
      </c>
      <c r="H43" s="10">
        <f t="shared" si="11"/>
        <v>1664319.475</v>
      </c>
      <c r="I43" s="10">
        <f t="shared" si="11"/>
        <v>0</v>
      </c>
      <c r="J43" s="10">
        <f t="shared" si="11"/>
        <v>8093478.466600001</v>
      </c>
      <c r="K43" s="10">
        <f t="shared" si="11"/>
        <v>0</v>
      </c>
      <c r="L43" s="10">
        <f t="shared" si="11"/>
        <v>8093478.466600001</v>
      </c>
      <c r="M43" s="10">
        <f t="shared" si="11"/>
        <v>0</v>
      </c>
    </row>
    <row r="44" spans="1:13" ht="12.75">
      <c r="A44" s="110"/>
      <c r="B44" s="110"/>
      <c r="C44" s="110"/>
      <c r="D44" s="110"/>
      <c r="E44" s="7" t="s">
        <v>7</v>
      </c>
      <c r="F44" s="10">
        <f>F32+F38</f>
        <v>1404140.5</v>
      </c>
      <c r="G44" s="10">
        <f aca="true" t="shared" si="12" ref="G44:M44">G32+G38</f>
        <v>0</v>
      </c>
      <c r="H44" s="10">
        <f t="shared" si="12"/>
        <v>1404140.5</v>
      </c>
      <c r="I44" s="10">
        <f t="shared" si="12"/>
        <v>0</v>
      </c>
      <c r="J44" s="10">
        <f t="shared" si="12"/>
        <v>1404140.5</v>
      </c>
      <c r="K44" s="10">
        <f t="shared" si="12"/>
        <v>0</v>
      </c>
      <c r="L44" s="10">
        <f t="shared" si="12"/>
        <v>1404140.5</v>
      </c>
      <c r="M44" s="10">
        <f t="shared" si="12"/>
        <v>0</v>
      </c>
    </row>
    <row r="45" spans="1:13" ht="12.75">
      <c r="A45" s="110"/>
      <c r="B45" s="110"/>
      <c r="C45" s="110"/>
      <c r="D45" s="110"/>
      <c r="E45" s="7" t="s">
        <v>8</v>
      </c>
      <c r="F45" s="10">
        <f aca="true" t="shared" si="13" ref="F45:M48">F33+F39</f>
        <v>247789.5</v>
      </c>
      <c r="G45" s="10">
        <f t="shared" si="13"/>
        <v>0</v>
      </c>
      <c r="H45" s="10">
        <f t="shared" si="13"/>
        <v>247789.5</v>
      </c>
      <c r="I45" s="10">
        <f t="shared" si="13"/>
        <v>0</v>
      </c>
      <c r="J45" s="10">
        <f t="shared" si="13"/>
        <v>247789.5</v>
      </c>
      <c r="K45" s="10">
        <f t="shared" si="13"/>
        <v>0</v>
      </c>
      <c r="L45" s="10">
        <f t="shared" si="13"/>
        <v>247789.5</v>
      </c>
      <c r="M45" s="10">
        <f t="shared" si="13"/>
        <v>0</v>
      </c>
    </row>
    <row r="46" spans="1:13" ht="12.75">
      <c r="A46" s="110"/>
      <c r="B46" s="110"/>
      <c r="C46" s="110"/>
      <c r="D46" s="110"/>
      <c r="E46" s="7" t="s">
        <v>9</v>
      </c>
      <c r="F46" s="10">
        <f t="shared" si="13"/>
        <v>0</v>
      </c>
      <c r="G46" s="10">
        <f t="shared" si="13"/>
        <v>0</v>
      </c>
      <c r="H46" s="10">
        <f t="shared" si="13"/>
        <v>0</v>
      </c>
      <c r="I46" s="10">
        <f t="shared" si="13"/>
        <v>0</v>
      </c>
      <c r="J46" s="10">
        <f t="shared" si="13"/>
        <v>0</v>
      </c>
      <c r="K46" s="10">
        <f t="shared" si="13"/>
        <v>0</v>
      </c>
      <c r="L46" s="10">
        <f t="shared" si="13"/>
        <v>0</v>
      </c>
      <c r="M46" s="10">
        <f t="shared" si="13"/>
        <v>0</v>
      </c>
    </row>
    <row r="47" spans="1:13" ht="12.75">
      <c r="A47" s="110"/>
      <c r="B47" s="110"/>
      <c r="C47" s="110"/>
      <c r="D47" s="110"/>
      <c r="E47" s="7" t="s">
        <v>10</v>
      </c>
      <c r="F47" s="10">
        <f t="shared" si="13"/>
        <v>12389.474999999999</v>
      </c>
      <c r="G47" s="10">
        <f t="shared" si="13"/>
        <v>0</v>
      </c>
      <c r="H47" s="10">
        <f t="shared" si="13"/>
        <v>12389.474999999999</v>
      </c>
      <c r="I47" s="10">
        <f t="shared" si="13"/>
        <v>0</v>
      </c>
      <c r="J47" s="10">
        <f t="shared" si="13"/>
        <v>12389.474999999999</v>
      </c>
      <c r="K47" s="10">
        <f t="shared" si="13"/>
        <v>0</v>
      </c>
      <c r="L47" s="10">
        <f t="shared" si="13"/>
        <v>12389.474999999999</v>
      </c>
      <c r="M47" s="10">
        <f t="shared" si="13"/>
        <v>0</v>
      </c>
    </row>
    <row r="48" spans="1:13" ht="12.75">
      <c r="A48" s="110"/>
      <c r="B48" s="110"/>
      <c r="C48" s="110"/>
      <c r="D48" s="110"/>
      <c r="E48" s="7" t="s">
        <v>11</v>
      </c>
      <c r="F48" s="10">
        <f t="shared" si="13"/>
        <v>0</v>
      </c>
      <c r="G48" s="10">
        <f t="shared" si="13"/>
        <v>0</v>
      </c>
      <c r="H48" s="10">
        <f t="shared" si="13"/>
        <v>0</v>
      </c>
      <c r="I48" s="10">
        <f>I49+I50+I51+I52+I53</f>
        <v>0</v>
      </c>
      <c r="J48" s="10">
        <f>J49+J50+J51+J52+J53</f>
        <v>6429158.9916</v>
      </c>
      <c r="K48" s="10">
        <f>K49+K50+K51+K52+K53</f>
        <v>0</v>
      </c>
      <c r="L48" s="10">
        <f>L49+L50+L51+L52+L53</f>
        <v>6429158.9916</v>
      </c>
      <c r="M48" s="10">
        <f>M49+M50+M51+M52+M53</f>
        <v>0</v>
      </c>
    </row>
    <row r="49" spans="1:9" ht="12.75">
      <c r="A49" s="1"/>
      <c r="B49" s="1"/>
      <c r="C49" s="1"/>
      <c r="D49" s="1"/>
      <c r="E49" s="7" t="s">
        <v>6</v>
      </c>
      <c r="F49" s="10">
        <f>F50+F51+F52+F53+F54</f>
        <v>6429158.9916</v>
      </c>
      <c r="G49" s="10">
        <f>G50+G51+G52+G53+G54</f>
        <v>0</v>
      </c>
      <c r="H49" s="10">
        <f>H50+H51+H52+H53+H54</f>
        <v>6429158.9916</v>
      </c>
      <c r="I49" s="10"/>
    </row>
    <row r="50" spans="1:13" ht="12.75">
      <c r="A50" s="1"/>
      <c r="B50" s="1"/>
      <c r="C50" s="1"/>
      <c r="D50" s="1"/>
      <c r="E50" s="7" t="s">
        <v>7</v>
      </c>
      <c r="F50" s="10">
        <f>F26+F44</f>
        <v>5424103.5053</v>
      </c>
      <c r="G50" s="10">
        <f aca="true" t="shared" si="14" ref="G50:M50">G26+G44</f>
        <v>0</v>
      </c>
      <c r="H50" s="10">
        <f t="shared" si="14"/>
        <v>5424103.5053</v>
      </c>
      <c r="I50" s="10">
        <f t="shared" si="14"/>
        <v>0</v>
      </c>
      <c r="J50" s="10">
        <f t="shared" si="14"/>
        <v>5424103.5053</v>
      </c>
      <c r="K50" s="10">
        <f t="shared" si="14"/>
        <v>0</v>
      </c>
      <c r="L50" s="10">
        <f t="shared" si="14"/>
        <v>5424103.5053</v>
      </c>
      <c r="M50" s="10">
        <f t="shared" si="14"/>
        <v>0</v>
      </c>
    </row>
    <row r="51" spans="1:13" ht="12.75">
      <c r="A51" s="1"/>
      <c r="B51" s="1"/>
      <c r="C51" s="1"/>
      <c r="D51" s="1"/>
      <c r="E51" s="7" t="s">
        <v>8</v>
      </c>
      <c r="F51" s="10">
        <f aca="true" t="shared" si="15" ref="F51:M54">F27+F45</f>
        <v>957195.7363</v>
      </c>
      <c r="G51" s="10">
        <f t="shared" si="15"/>
        <v>0</v>
      </c>
      <c r="H51" s="10">
        <f t="shared" si="15"/>
        <v>957195.7363</v>
      </c>
      <c r="I51" s="10">
        <f t="shared" si="15"/>
        <v>0</v>
      </c>
      <c r="J51" s="10">
        <f t="shared" si="15"/>
        <v>957195.7363</v>
      </c>
      <c r="K51" s="10">
        <f t="shared" si="15"/>
        <v>0</v>
      </c>
      <c r="L51" s="10">
        <f t="shared" si="15"/>
        <v>957195.7363</v>
      </c>
      <c r="M51" s="10">
        <f t="shared" si="15"/>
        <v>0</v>
      </c>
    </row>
    <row r="52" spans="1:13" ht="12.75">
      <c r="A52" s="1"/>
      <c r="B52" s="1"/>
      <c r="C52" s="1"/>
      <c r="D52" s="1"/>
      <c r="E52" s="7" t="s">
        <v>9</v>
      </c>
      <c r="F52" s="10">
        <f t="shared" si="15"/>
        <v>0</v>
      </c>
      <c r="G52" s="10">
        <f t="shared" si="15"/>
        <v>0</v>
      </c>
      <c r="H52" s="10">
        <f t="shared" si="15"/>
        <v>0</v>
      </c>
      <c r="I52" s="10">
        <f t="shared" si="15"/>
        <v>0</v>
      </c>
      <c r="J52" s="10">
        <f t="shared" si="15"/>
        <v>0</v>
      </c>
      <c r="K52" s="10">
        <f t="shared" si="15"/>
        <v>0</v>
      </c>
      <c r="L52" s="10">
        <f t="shared" si="15"/>
        <v>0</v>
      </c>
      <c r="M52" s="10">
        <f t="shared" si="15"/>
        <v>0</v>
      </c>
    </row>
    <row r="53" spans="1:13" ht="12.75">
      <c r="A53" s="1"/>
      <c r="B53" s="1"/>
      <c r="C53" s="1"/>
      <c r="D53" s="1"/>
      <c r="E53" s="7" t="s">
        <v>10</v>
      </c>
      <c r="F53" s="10">
        <f t="shared" si="15"/>
        <v>47859.74999999999</v>
      </c>
      <c r="G53" s="10">
        <f t="shared" si="15"/>
        <v>0</v>
      </c>
      <c r="H53" s="10">
        <f t="shared" si="15"/>
        <v>47859.74999999999</v>
      </c>
      <c r="I53" s="10">
        <f t="shared" si="15"/>
        <v>0</v>
      </c>
      <c r="J53" s="10">
        <f t="shared" si="15"/>
        <v>47859.74999999999</v>
      </c>
      <c r="K53" s="10">
        <f t="shared" si="15"/>
        <v>0</v>
      </c>
      <c r="L53" s="10">
        <f t="shared" si="15"/>
        <v>47859.74999999999</v>
      </c>
      <c r="M53" s="10">
        <f t="shared" si="15"/>
        <v>0</v>
      </c>
    </row>
    <row r="54" spans="1:13" ht="12.75">
      <c r="A54" s="1"/>
      <c r="B54" s="1"/>
      <c r="C54" s="1"/>
      <c r="D54" s="1"/>
      <c r="E54" s="7" t="s">
        <v>11</v>
      </c>
      <c r="F54" s="10">
        <f t="shared" si="15"/>
        <v>0</v>
      </c>
      <c r="G54" s="10">
        <f t="shared" si="15"/>
        <v>0</v>
      </c>
      <c r="H54" s="10">
        <f t="shared" si="15"/>
        <v>0</v>
      </c>
      <c r="I54" s="10">
        <f t="shared" si="15"/>
        <v>0</v>
      </c>
      <c r="J54" s="10">
        <f t="shared" si="15"/>
        <v>6429158.9916</v>
      </c>
      <c r="K54" s="10">
        <f t="shared" si="15"/>
        <v>0</v>
      </c>
      <c r="L54" s="10">
        <f t="shared" si="15"/>
        <v>6429158.9916</v>
      </c>
      <c r="M54" s="10">
        <f t="shared" si="15"/>
        <v>0</v>
      </c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</sheetData>
  <sheetProtection/>
  <mergeCells count="31">
    <mergeCell ref="A37:A42"/>
    <mergeCell ref="B37:B42"/>
    <mergeCell ref="C37:C42"/>
    <mergeCell ref="D37:D42"/>
    <mergeCell ref="A43:D48"/>
    <mergeCell ref="A25:D30"/>
    <mergeCell ref="B7:B12"/>
    <mergeCell ref="C7:C12"/>
    <mergeCell ref="D7:D12"/>
    <mergeCell ref="A13:A18"/>
    <mergeCell ref="B13:B18"/>
    <mergeCell ref="C13:C18"/>
    <mergeCell ref="D13:D18"/>
    <mergeCell ref="A6:I6"/>
    <mergeCell ref="A31:A36"/>
    <mergeCell ref="B31:B36"/>
    <mergeCell ref="C31:C36"/>
    <mergeCell ref="D31:D36"/>
    <mergeCell ref="A19:A24"/>
    <mergeCell ref="B19:B24"/>
    <mergeCell ref="C19:C24"/>
    <mergeCell ref="D19:D24"/>
    <mergeCell ref="A7:A12"/>
    <mergeCell ref="A1:I1"/>
    <mergeCell ref="A2:I2"/>
    <mergeCell ref="A3:A4"/>
    <mergeCell ref="B3:B4"/>
    <mergeCell ref="C3:C4"/>
    <mergeCell ref="D3:D4"/>
    <mergeCell ref="E3:E4"/>
    <mergeCell ref="F3:I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Анютик</cp:lastModifiedBy>
  <cp:lastPrinted>2019-07-29T05:46:17Z</cp:lastPrinted>
  <dcterms:created xsi:type="dcterms:W3CDTF">2013-10-17T12:11:02Z</dcterms:created>
  <dcterms:modified xsi:type="dcterms:W3CDTF">2019-10-10T19:23:18Z</dcterms:modified>
  <cp:category/>
  <cp:version/>
  <cp:contentType/>
  <cp:contentStatus/>
</cp:coreProperties>
</file>