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761" activeTab="0"/>
  </bookViews>
  <sheets>
    <sheet name="Перечень меропр." sheetId="1" r:id="rId1"/>
  </sheets>
  <externalReferences>
    <externalReference r:id="rId4"/>
  </externalReferences>
  <definedNames>
    <definedName name="_xlnm.Print_Area" localSheetId="0">'Перечень меропр.'!$A$1:$P$159</definedName>
  </definedNames>
  <calcPr fullCalcOnLoad="1"/>
</workbook>
</file>

<file path=xl/comments1.xml><?xml version="1.0" encoding="utf-8"?>
<comments xmlns="http://schemas.openxmlformats.org/spreadsheetml/2006/main">
  <authors>
    <author>Kult-eco</author>
    <author>user</author>
  </authors>
  <commentList>
    <comment ref="N96" authorId="0">
      <text>
        <r>
          <rPr>
            <b/>
            <sz val="9"/>
            <rFont val="Tahoma"/>
            <family val="2"/>
          </rPr>
          <t>Kult-eco:</t>
        </r>
        <r>
          <rPr>
            <sz val="9"/>
            <rFont val="Tahoma"/>
            <family val="2"/>
          </rPr>
          <t xml:space="preserve">
в т.ч. Резерв на школы 1 542 743
</t>
        </r>
      </text>
    </comment>
    <comment ref="L1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0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  <comment ref="L1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79,3 проезд
40,4-аккарицидная
</t>
        </r>
      </text>
    </comment>
  </commentList>
</comments>
</file>

<file path=xl/sharedStrings.xml><?xml version="1.0" encoding="utf-8"?>
<sst xmlns="http://schemas.openxmlformats.org/spreadsheetml/2006/main" count="241" uniqueCount="77">
  <si>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</si>
  <si>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</si>
  <si>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</si>
  <si>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</si>
  <si>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</si>
  <si>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</si>
  <si>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</si>
  <si>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</si>
  <si>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</si>
  <si>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</si>
  <si>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</si>
  <si>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</si>
  <si>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</si>
  <si>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</si>
  <si>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</si>
  <si>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</si>
  <si>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>Задача № 1 – Привлечение и повышение интереса детей, молодежи, населения, в том числе лиц с ограниченными возможностями здоровья и инвалидов,  к систематическим занятиям физической культурой и спортом.</t>
  </si>
  <si>
    <t>Задача №2 - Повышение спортивных результатов спортсменов-членов сборных  команд Устьянского района при выступлениях на областных и всероссийских соревнованиях.</t>
  </si>
  <si>
    <t>Осуществление полномочий по присвоению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района.</t>
  </si>
  <si>
    <t>Проведение работ по проектированию и строительству, а также по ремонту и реконструкции спортивных площадок, плоскостных и других  спортсооружений.</t>
  </si>
  <si>
    <t xml:space="preserve">Всего </t>
  </si>
  <si>
    <t>Оплата проезда к месту отдыха и обратно, проведение первенства и чемпионата России, субсидия по приоритетным видам спорта,субсидия  на мероприятия по оздоровлению детей  и подростков,  субсидия на обустройство спортивных плоскостных сооружений 100%</t>
  </si>
  <si>
    <t xml:space="preserve">Перечень мероприятий муниципальной программы "Развитие физкультуры и спорта в Устьянском районе" </t>
  </si>
  <si>
    <t>Количество спортобъектов, включенных во Всероссийский реестр спортобъектов достигнет 5 ед.</t>
  </si>
  <si>
    <t xml:space="preserve">Выполнение муниципальным бюджетным учреждением муниципального задания на 100% </t>
  </si>
  <si>
    <t>Задача №3 - Развитие инфраструктуры, укреплениематериально-технической базы на территории Устьянского района.</t>
  </si>
  <si>
    <t>Приобретение спортивного инвентаря и оборудования для проведения спортивных и физкультурно-массовых мероприятий в Устьянском районе</t>
  </si>
  <si>
    <t>Приобретение экипировки для сборных команд Устьянского района по видам спорта</t>
  </si>
  <si>
    <t>Управление культуры, спорта, туризма и молодежи (далее-УКСТиМ)</t>
  </si>
  <si>
    <t xml:space="preserve">
</t>
  </si>
  <si>
    <t xml:space="preserve">МБУ "Устьянская  спортивная школа"
</t>
  </si>
  <si>
    <t xml:space="preserve">МБУ "Устьянская  спортивная школа"
</t>
  </si>
  <si>
    <t>Всего по программе, в том числе:</t>
  </si>
  <si>
    <t>Содействие, обучение и помощь в организации спортивных федераций по видам спорта в Устьянском районе;</t>
  </si>
  <si>
    <t>Организация и проведение учебно-тренировочных сборов для сборных команд района по видам спорта.</t>
  </si>
  <si>
    <t>Мероприятия, направленные на создание условий для укрепеления здоровья населения, всего</t>
  </si>
  <si>
    <t>1. Создание условий для укрепления здоровья населения</t>
  </si>
  <si>
    <t>Приложение №2 к муниципальной программе "Развитие физкультуры и спорта"</t>
  </si>
  <si>
    <t xml:space="preserve">Подготовка к выполнению и выполнение  нормативов  Всероссийского физкультурно-спортивного комплекса "Готов к труду и обороне" (ГТО) </t>
  </si>
  <si>
    <t>Сертификация спортобъектов на территории Устьянского района</t>
  </si>
  <si>
    <t>Финансовое обеспечение учреждения на иные цели, в том числе:</t>
  </si>
  <si>
    <t>Обеспечение методической литературой, специализированными периодическими изданиями физкультурно-спортивных организаций. Обеспечение комплексных научных групп по вопросам физической культуры и спорта</t>
  </si>
  <si>
    <t>Обеспечение профессиональной подготовки, переподготовки, повышения квалификации  тренеров, спортивных судей, контролеров-распорядителей.</t>
  </si>
  <si>
    <t>Популяризация здорового образа жизни, физической культуры и спорта, освещение достижений спортсменов Устьянского района на всероссийских и международных соревнованиях</t>
  </si>
  <si>
    <t>3.</t>
  </si>
  <si>
    <t>2.</t>
  </si>
  <si>
    <t>1.</t>
  </si>
  <si>
    <t>4.</t>
  </si>
  <si>
    <t>Привлечение населения района к регулярному выполнению нормативов ВФСК «ГТО», количество человек, ежегодно выполняющих нормативы ВФСК «ГТО» к 2024 году достигнет: зарегистрироанных в АИС - 10 000 чел; принявших участие в сдаче норм -5 947 чел; выполнивших ВФСК "ГТО" - 3 830  чел.</t>
  </si>
  <si>
    <t>В настоящее время на территории Устьянского района сущетвует 2  действующих спортивных федераций по основным видам спорта (лыжные гонки и самбо). К 2024 году действующих спортивных федераций по основным видам спорта достигнет 3 единиц</t>
  </si>
  <si>
    <t>Количество присвоенных массовых спортивных разрядов (второго спортивного разряда, третьего спортивного разряда, первого юношеского спортивного разряда, второго юношеского спортивного разряда, третьего юношеского спортивного разряда) спортсменам Устьянского района. в количестве 1425 знаков.</t>
  </si>
  <si>
    <t>1. Проведение мероприятий, включенных в календарный план физкультурных мероприятий и спортивных мероприятий Устьянского района,  а также  мероприятий, входящих в «Перечень физкультурных и физкультурно-массовых мероприятий Устьянского района, финансируемых в рамках муниципальной программы «Развитие физкультуры и спорта в Устьянском районе»</t>
  </si>
  <si>
    <t>В ходе реализации программы  с 2020-2024 года должно быть проведено не менее 11 соревнований Всероссийского  уровня. Количество призовых мест, завоеванных спортсменами Устьянского района на областных и всероссийских соревнованиях увеличится и будет составлять 950 наград.</t>
  </si>
  <si>
    <t xml:space="preserve">К 2024 году в учебно-тренировочных сборах по разным видам спорта ежегодно будут принимать участие 65 спортсменов
</t>
  </si>
  <si>
    <t>1.1.</t>
  </si>
  <si>
    <t>Финансовое обеспечение муниципального задания на оказание муниципальных услуг (выполнение работ), в том числе:</t>
  </si>
  <si>
    <t>2.1.</t>
  </si>
  <si>
    <t>2.2.</t>
  </si>
  <si>
    <t>Проведение соревнований Всероссийского и Международного уровней</t>
  </si>
  <si>
    <t>В ходе реализации программы  с 2020-2024 года  будут проводиться не менее 80 мероприятий ежегодно, доля граждан систематически занимающегося физической культурой и спортом, в том числе лиц с ограниченными возможностями здоровья и инвалидов, увелечится до 56,8%, доля детей и молодежи (возраст 3-29 лет к 2024 году составит 88,3%, доля граждан среднего возраста (женщины 30-54 года и мужчины 30-59 лет) - 49,8%, доля граждан старшего возраста (женщины 55-79 лет ии мужчины 60-79 лет) - 23,5%, доля занимающихся по программам спортивной подготовки достигнет 100%, уровень обеспеченности граждан спортивными сооружениями к 2024 году составит 56%.</t>
  </si>
  <si>
    <t xml:space="preserve">2. Расходы на обеспечение деятельности учреждения по дополнительной работе с детьми спортивной направленности.       </t>
  </si>
  <si>
    <t>Задача №4 - Обеспечение деятельности МБУ "Устьянская спортивная школа" по работе с детьми и подростками</t>
  </si>
  <si>
    <t>В  период с 2020-2024 г.г. будет приобретено оборудование для проведения спортивных и физкультурно-массовых мероприятий, а также  спортивный инвентарь (мячи, тренажеры) для проведения тренировок  для сборных команд Устьянского района в количестве не менее 10 шт.</t>
  </si>
  <si>
    <t xml:space="preserve">Не менее 3 тренеров ежегодно будут проходить профессиональную подготовку, переподготовку, курсы  повышения квалификации.  </t>
  </si>
  <si>
    <t>Для овещения достижений спортсменов  на Международных, Всероссийских и областных соревнованиях будет опубликовано не менее 20 публикаций в СМИ и соцсетях.</t>
  </si>
  <si>
    <t>Для МБУ "УСШ" будет закуплено не менее 20 пособий методической литературы  и специализированных периодических изданий в сфере физкультуры и спорта.</t>
  </si>
  <si>
    <t>Для участия в соревнованиях различного уровня по игровым видам спорта сборные команды Устьянского района будут оснащены спортивной формой. Всего будет закуплено не менее 35 комплектов спортивной формы.</t>
  </si>
  <si>
    <t xml:space="preserve">Приобретение необходимого спортивного инвентаря, оборудования и средств  всестороннего обеспечения спортивной подготовки, в </t>
  </si>
  <si>
    <t>Управление образования, МБОУ "ОСОШ №2"</t>
  </si>
  <si>
    <t>Укомплектование спортивных групп занимающихся МБУ "УСШ" инвентарем и оборудованием в соответствии с федеральными стандартами на 100%.                                      В 2020 году при софинансировании из областного и районного бюджетов будет приобретен инвентарь и оборудование, в том числе: 36 пар гоночных лыж с креплениями.</t>
  </si>
  <si>
    <t>Количество построенных  и реконструированных спортсооружений и площадок ежегодно не менее 1 площадки в год (к 2024 году этот показатель достигнет 5 ед.)                                    В 2020 году  в рамках конкурса на предоставление субсидий на обустройство и модернизацию объектов городской инфраструктуры, парковых и рекреационных зон будет введена в эксплуатацию   спортивная площадка по адресу: п.Октябрьский, м-н "Сосенки", ул. Магистральная д. 43 (проведены заключительные работы по устройству бесшовного покрытия спортплощадки резиновой крошкой)</t>
  </si>
  <si>
    <t>2.3.</t>
  </si>
  <si>
    <t>Проезд к месту отдыха и обратно</t>
  </si>
  <si>
    <t>Оплата проезда к месту отдыха и обратно работникам МБУ "УСШ"</t>
  </si>
  <si>
    <t>Предоставление субсидии на адресную поддержку спортивных организаций, осуществляющих подготовку спортивного резерва в соответствии с требованиями федеральных стандартов спортивной подготовки</t>
  </si>
  <si>
    <t>Финансовык средства будут израсходованы на укрепление материально-технической базы, проведение мероприятий и приобретение расходных материалов  для МБУ "УСШ"</t>
  </si>
  <si>
    <t>Приложение №2 к постановлению администрации МО "Устьянский муниципальный район"                                   от 6 октября 2020 г. №1463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</si>
</sst>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0" fillId="33" borderId="11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vertical="top" wrapText="1"/>
    </xf>
    <xf numFmtId="4" fontId="10" fillId="33" borderId="11" xfId="0" applyNumberFormat="1" applyFont="1" applyFill="1" applyBorder="1" applyAlignment="1">
      <alignment vertical="top" wrapText="1"/>
    </xf>
    <xf numFmtId="4" fontId="51" fillId="0" borderId="11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horizontal="left" vertical="top" wrapText="1"/>
    </xf>
    <xf numFmtId="4" fontId="16" fillId="0" borderId="11" xfId="0" applyNumberFormat="1" applyFont="1" applyFill="1" applyBorder="1" applyAlignment="1">
      <alignment horizontal="left" vertical="top" wrapText="1"/>
    </xf>
    <xf numFmtId="4" fontId="16" fillId="33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4" fontId="10" fillId="0" borderId="13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11" fillId="33" borderId="11" xfId="0" applyNumberFormat="1" applyFont="1" applyFill="1" applyBorder="1" applyAlignment="1">
      <alignment horizontal="right" vertical="top" wrapText="1"/>
    </xf>
    <xf numFmtId="4" fontId="16" fillId="0" borderId="14" xfId="0" applyNumberFormat="1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top" wrapText="1"/>
    </xf>
    <xf numFmtId="4" fontId="16" fillId="0" borderId="15" xfId="0" applyNumberFormat="1" applyFont="1" applyFill="1" applyBorder="1" applyAlignment="1">
      <alignment horizontal="left" vertical="top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wrapText="1"/>
    </xf>
    <xf numFmtId="4" fontId="2" fillId="0" borderId="0" xfId="0" applyNumberFormat="1" applyFont="1" applyFill="1" applyAlignment="1">
      <alignment/>
    </xf>
    <xf numFmtId="4" fontId="10" fillId="0" borderId="16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4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10" fillId="0" borderId="20" xfId="0" applyNumberFormat="1" applyFont="1" applyFill="1" applyBorder="1" applyAlignment="1">
      <alignment horizontal="right" vertical="top" wrapText="1"/>
    </xf>
    <xf numFmtId="4" fontId="10" fillId="0" borderId="21" xfId="0" applyNumberFormat="1" applyFont="1" applyFill="1" applyBorder="1" applyAlignment="1">
      <alignment horizontal="left" vertical="top" wrapText="1"/>
    </xf>
    <xf numFmtId="4" fontId="10" fillId="0" borderId="22" xfId="0" applyNumberFormat="1" applyFont="1" applyFill="1" applyBorder="1" applyAlignment="1">
      <alignment horizontal="left" vertical="top" wrapText="1"/>
    </xf>
    <xf numFmtId="4" fontId="10" fillId="0" borderId="23" xfId="0" applyNumberFormat="1" applyFont="1" applyFill="1" applyBorder="1" applyAlignment="1">
      <alignment horizontal="left" vertical="top" wrapText="1"/>
    </xf>
    <xf numFmtId="4" fontId="10" fillId="0" borderId="24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left" vertical="top" wrapText="1"/>
    </xf>
    <xf numFmtId="4" fontId="10" fillId="0" borderId="20" xfId="0" applyNumberFormat="1" applyFont="1" applyFill="1" applyBorder="1" applyAlignment="1">
      <alignment horizontal="left" vertical="top" wrapText="1"/>
    </xf>
    <xf numFmtId="4" fontId="9" fillId="0" borderId="13" xfId="0" applyNumberFormat="1" applyFont="1" applyFill="1" applyBorder="1" applyAlignment="1">
      <alignment horizontal="left" vertical="top" wrapText="1"/>
    </xf>
    <xf numFmtId="4" fontId="9" fillId="0" borderId="20" xfId="0" applyNumberFormat="1" applyFont="1" applyFill="1" applyBorder="1" applyAlignment="1">
      <alignment horizontal="left" vertical="top" wrapText="1"/>
    </xf>
    <xf numFmtId="4" fontId="11" fillId="0" borderId="13" xfId="0" applyNumberFormat="1" applyFont="1" applyFill="1" applyBorder="1" applyAlignment="1">
      <alignment horizontal="right" vertical="top" wrapText="1"/>
    </xf>
    <xf numFmtId="4" fontId="11" fillId="0" borderId="20" xfId="0" applyNumberFormat="1" applyFont="1" applyFill="1" applyBorder="1" applyAlignment="1">
      <alignment horizontal="right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1" fillId="0" borderId="23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left" vertical="top" wrapText="1"/>
    </xf>
    <xf numFmtId="4" fontId="12" fillId="0" borderId="13" xfId="0" applyNumberFormat="1" applyFont="1" applyFill="1" applyBorder="1" applyAlignment="1">
      <alignment horizontal="left" vertical="top" wrapText="1"/>
    </xf>
    <xf numFmtId="4" fontId="52" fillId="0" borderId="17" xfId="0" applyNumberFormat="1" applyFont="1" applyFill="1" applyBorder="1" applyAlignment="1">
      <alignment horizontal="left" vertical="top" wrapText="1"/>
    </xf>
    <xf numFmtId="4" fontId="52" fillId="0" borderId="21" xfId="0" applyNumberFormat="1" applyFont="1" applyFill="1" applyBorder="1" applyAlignment="1">
      <alignment horizontal="left" vertical="top" wrapText="1"/>
    </xf>
    <xf numFmtId="4" fontId="52" fillId="0" borderId="18" xfId="0" applyNumberFormat="1" applyFont="1" applyFill="1" applyBorder="1" applyAlignment="1">
      <alignment horizontal="left" vertical="top" wrapText="1"/>
    </xf>
    <xf numFmtId="4" fontId="52" fillId="0" borderId="22" xfId="0" applyNumberFormat="1" applyFont="1" applyFill="1" applyBorder="1" applyAlignment="1">
      <alignment horizontal="left" vertical="top" wrapText="1"/>
    </xf>
    <xf numFmtId="4" fontId="52" fillId="0" borderId="23" xfId="0" applyNumberFormat="1" applyFont="1" applyFill="1" applyBorder="1" applyAlignment="1">
      <alignment horizontal="left" vertical="top" wrapText="1"/>
    </xf>
    <xf numFmtId="4" fontId="52" fillId="0" borderId="24" xfId="0" applyNumberFormat="1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left" vertical="top" wrapText="1"/>
    </xf>
    <xf numFmtId="4" fontId="11" fillId="0" borderId="26" xfId="0" applyNumberFormat="1" applyFont="1" applyFill="1" applyBorder="1" applyAlignment="1">
      <alignment horizontal="left" vertical="top" wrapText="1"/>
    </xf>
    <xf numFmtId="4" fontId="11" fillId="0" borderId="27" xfId="0" applyNumberFormat="1" applyFont="1" applyFill="1" applyBorder="1" applyAlignment="1">
      <alignment horizontal="left" vertical="top" wrapText="1"/>
    </xf>
    <xf numFmtId="4" fontId="11" fillId="0" borderId="28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4" fontId="11" fillId="0" borderId="13" xfId="0" applyNumberFormat="1" applyFont="1" applyFill="1" applyBorder="1" applyAlignment="1">
      <alignment vertical="top" wrapText="1"/>
    </xf>
    <xf numFmtId="4" fontId="11" fillId="0" borderId="16" xfId="0" applyNumberFormat="1" applyFont="1" applyFill="1" applyBorder="1" applyAlignment="1">
      <alignment vertical="top" wrapText="1"/>
    </xf>
    <xf numFmtId="4" fontId="11" fillId="0" borderId="20" xfId="0" applyNumberFormat="1" applyFont="1" applyFill="1" applyBorder="1" applyAlignment="1">
      <alignment vertical="top" wrapText="1"/>
    </xf>
    <xf numFmtId="4" fontId="51" fillId="0" borderId="13" xfId="0" applyNumberFormat="1" applyFont="1" applyFill="1" applyBorder="1" applyAlignment="1">
      <alignment horizontal="right" vertical="top" wrapText="1"/>
    </xf>
    <xf numFmtId="4" fontId="51" fillId="0" borderId="20" xfId="0" applyNumberFormat="1" applyFont="1" applyFill="1" applyBorder="1" applyAlignment="1">
      <alignment horizontal="right" vertical="top" wrapText="1"/>
    </xf>
    <xf numFmtId="4" fontId="5" fillId="0" borderId="30" xfId="0" applyNumberFormat="1" applyFont="1" applyFill="1" applyBorder="1" applyAlignment="1">
      <alignment horizontal="left" vertical="top" wrapText="1"/>
    </xf>
    <xf numFmtId="4" fontId="5" fillId="0" borderId="31" xfId="0" applyNumberFormat="1" applyFont="1" applyFill="1" applyBorder="1" applyAlignment="1">
      <alignment horizontal="left" vertical="top" wrapText="1"/>
    </xf>
    <xf numFmtId="4" fontId="5" fillId="0" borderId="32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horizontal="left" vertical="top" wrapText="1"/>
    </xf>
    <xf numFmtId="4" fontId="16" fillId="0" borderId="20" xfId="0" applyNumberFormat="1" applyFont="1" applyFill="1" applyBorder="1" applyAlignment="1">
      <alignment horizontal="left" vertical="top" wrapText="1"/>
    </xf>
    <xf numFmtId="4" fontId="11" fillId="0" borderId="33" xfId="0" applyNumberFormat="1" applyFont="1" applyFill="1" applyBorder="1" applyAlignment="1">
      <alignment horizontal="left" vertical="top" wrapText="1"/>
    </xf>
    <xf numFmtId="4" fontId="11" fillId="0" borderId="20" xfId="0" applyNumberFormat="1" applyFont="1" applyFill="1" applyBorder="1" applyAlignment="1">
      <alignment horizontal="left" vertical="top" wrapText="1"/>
    </xf>
    <xf numFmtId="4" fontId="11" fillId="0" borderId="34" xfId="0" applyNumberFormat="1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left" vertical="top" wrapText="1"/>
    </xf>
    <xf numFmtId="4" fontId="11" fillId="0" borderId="35" xfId="0" applyNumberFormat="1" applyFont="1" applyFill="1" applyBorder="1" applyAlignment="1">
      <alignment horizontal="left" vertical="top" wrapText="1"/>
    </xf>
    <xf numFmtId="4" fontId="11" fillId="0" borderId="15" xfId="0" applyNumberFormat="1" applyFont="1" applyFill="1" applyBorder="1" applyAlignment="1">
      <alignment horizontal="left" vertical="top" wrapText="1"/>
    </xf>
    <xf numFmtId="4" fontId="11" fillId="0" borderId="20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left" vertical="top" wrapText="1"/>
    </xf>
    <xf numFmtId="4" fontId="11" fillId="0" borderId="37" xfId="0" applyNumberFormat="1" applyFont="1" applyFill="1" applyBorder="1" applyAlignment="1">
      <alignment horizontal="left" vertical="top" wrapText="1"/>
    </xf>
    <xf numFmtId="4" fontId="11" fillId="0" borderId="38" xfId="0" applyNumberFormat="1" applyFont="1" applyFill="1" applyBorder="1" applyAlignment="1">
      <alignment horizontal="left" vertical="top" wrapText="1"/>
    </xf>
    <xf numFmtId="4" fontId="11" fillId="0" borderId="22" xfId="0" applyNumberFormat="1" applyFont="1" applyFill="1" applyBorder="1" applyAlignment="1">
      <alignment horizontal="left" vertical="top" wrapText="1"/>
    </xf>
    <xf numFmtId="4" fontId="11" fillId="0" borderId="39" xfId="0" applyNumberFormat="1" applyFont="1" applyFill="1" applyBorder="1" applyAlignment="1">
      <alignment horizontal="left" vertical="top" wrapText="1"/>
    </xf>
    <xf numFmtId="4" fontId="11" fillId="0" borderId="40" xfId="0" applyNumberFormat="1" applyFont="1" applyFill="1" applyBorder="1" applyAlignment="1">
      <alignment horizontal="left" vertical="top" wrapText="1"/>
    </xf>
    <xf numFmtId="4" fontId="10" fillId="0" borderId="41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left" vertical="top" wrapText="1"/>
    </xf>
    <xf numFmtId="4" fontId="10" fillId="0" borderId="42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ort-katerina\&#1052;&#1086;&#1080;%20&#1076;&#1086;&#1082;&#1091;&#1084;&#1077;&#1085;&#1090;&#1099;\&#1055;&#1088;&#1086;&#1075;&#1088;&#1072;&#1084;&#1084;&#1099;\&#1055;&#1088;&#1086;&#1075;&#1088;&#1072;&#1084;&#1084;&#1099;%202016%20&#1075;&#1086;&#1076;\&#1057;&#1055;&#1054;&#1056;&#1058;\&#1080;&#1079;&#1084;.%20&#1084;&#1072;&#1081;%20&#1082;%20&#1089;&#1077;&#1089;&#1089;&#1080;&#1080;\&#1055;&#1088;&#1080;&#1083;&#1086;&#1078;&#1077;&#1085;&#1080;&#107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бюджету 27.06.14"/>
    </sheetNames>
    <sheetDataSet>
      <sheetData sheetId="0">
        <row r="41">
          <cell r="L41">
            <v>0</v>
          </cell>
          <cell r="M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41"/>
  <sheetViews>
    <sheetView tabSelected="1" view="pageBreakPreview" zoomScaleSheetLayoutView="100" workbookViewId="0" topLeftCell="A1">
      <selection activeCell="P9" sqref="P9:P15"/>
    </sheetView>
  </sheetViews>
  <sheetFormatPr defaultColWidth="9.00390625" defaultRowHeight="12.75"/>
  <cols>
    <col min="1" max="1" width="6.875" style="2" customWidth="1"/>
    <col min="2" max="2" width="9.125" style="2" customWidth="1"/>
    <col min="3" max="3" width="21.125" style="2" customWidth="1"/>
    <col min="4" max="4" width="13.75390625" style="2" customWidth="1"/>
    <col min="5" max="5" width="14.00390625" style="2" customWidth="1"/>
    <col min="6" max="6" width="9.125" style="2" customWidth="1"/>
    <col min="7" max="7" width="12.25390625" style="37" customWidth="1"/>
    <col min="8" max="8" width="16.875" style="2" customWidth="1"/>
    <col min="9" max="9" width="15.375" style="2" customWidth="1"/>
    <col min="10" max="10" width="15.625" style="2" customWidth="1"/>
    <col min="11" max="12" width="14.625" style="2" customWidth="1"/>
    <col min="13" max="13" width="15.375" style="2" customWidth="1"/>
    <col min="14" max="14" width="13.00390625" style="2" hidden="1" customWidth="1"/>
    <col min="15" max="15" width="14.375" style="2" hidden="1" customWidth="1"/>
    <col min="16" max="16" width="37.125" style="2" customWidth="1"/>
    <col min="17" max="17" width="9.125" style="2" customWidth="1"/>
    <col min="18" max="18" width="10.875" style="2" bestFit="1" customWidth="1"/>
    <col min="19" max="20" width="10.75390625" style="2" bestFit="1" customWidth="1"/>
    <col min="21" max="16384" width="9.125" style="2" customWidth="1"/>
  </cols>
  <sheetData>
    <row r="1" spans="13:16" ht="50.25" customHeight="1">
      <c r="M1" s="76" t="s">
        <v>76</v>
      </c>
      <c r="N1" s="76"/>
      <c r="O1" s="76"/>
      <c r="P1" s="76"/>
    </row>
    <row r="2" spans="7:16" s="5" customFormat="1" ht="34.5" customHeight="1">
      <c r="G2" s="30"/>
      <c r="J2" s="15"/>
      <c r="L2" s="52"/>
      <c r="M2" s="76" t="s">
        <v>37</v>
      </c>
      <c r="N2" s="76"/>
      <c r="O2" s="76"/>
      <c r="P2" s="76"/>
    </row>
    <row r="3" spans="2:16" s="5" customFormat="1" ht="22.5" customHeight="1">
      <c r="B3" s="100" t="s">
        <v>22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2:16" s="5" customFormat="1" ht="14.25" customHeight="1">
      <c r="B4" s="6"/>
      <c r="C4" s="7"/>
      <c r="D4" s="8"/>
      <c r="E4" s="8"/>
      <c r="F4" s="8"/>
      <c r="G4" s="31"/>
      <c r="H4" s="8"/>
      <c r="I4" s="8"/>
      <c r="J4" s="8"/>
      <c r="K4" s="8"/>
      <c r="L4" s="8"/>
      <c r="M4" s="8"/>
      <c r="N4" s="8"/>
      <c r="O4" s="8"/>
      <c r="P4" s="9"/>
    </row>
    <row r="5" spans="1:39" s="10" customFormat="1" ht="47.25">
      <c r="A5" s="17" t="s">
        <v>12</v>
      </c>
      <c r="B5" s="102" t="s">
        <v>13</v>
      </c>
      <c r="C5" s="102"/>
      <c r="D5" s="18" t="s">
        <v>14</v>
      </c>
      <c r="E5" s="18" t="s">
        <v>15</v>
      </c>
      <c r="F5" s="18" t="s">
        <v>8</v>
      </c>
      <c r="G5" s="16" t="s">
        <v>9</v>
      </c>
      <c r="H5" s="18" t="s">
        <v>20</v>
      </c>
      <c r="I5" s="18">
        <v>2020</v>
      </c>
      <c r="J5" s="18">
        <v>2021</v>
      </c>
      <c r="K5" s="18">
        <v>2022</v>
      </c>
      <c r="L5" s="18">
        <v>2023</v>
      </c>
      <c r="M5" s="18">
        <v>2024</v>
      </c>
      <c r="N5" s="18">
        <v>2019</v>
      </c>
      <c r="O5" s="18">
        <v>2020</v>
      </c>
      <c r="P5" s="18" t="s">
        <v>10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s="13" customFormat="1" ht="15.75">
      <c r="A6" s="19">
        <v>1</v>
      </c>
      <c r="B6" s="103">
        <v>2</v>
      </c>
      <c r="C6" s="103"/>
      <c r="D6" s="20">
        <v>3</v>
      </c>
      <c r="E6" s="20">
        <v>4</v>
      </c>
      <c r="F6" s="20">
        <v>5</v>
      </c>
      <c r="G6" s="32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4"/>
    </row>
    <row r="7" spans="1:16" s="1" customFormat="1" ht="16.5">
      <c r="A7" s="42"/>
      <c r="B7" s="140" t="s">
        <v>36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</row>
    <row r="8" spans="1:23" ht="31.5" customHeight="1">
      <c r="A8" s="104" t="s">
        <v>16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Q8" s="1"/>
      <c r="R8" s="1"/>
      <c r="S8" s="1"/>
      <c r="T8" s="1"/>
      <c r="U8" s="1"/>
      <c r="V8" s="1"/>
      <c r="W8" s="1"/>
    </row>
    <row r="9" spans="1:23" ht="16.5" customHeight="1">
      <c r="A9" s="107" t="s">
        <v>46</v>
      </c>
      <c r="B9" s="55" t="s">
        <v>51</v>
      </c>
      <c r="C9" s="60"/>
      <c r="D9" s="77" t="s">
        <v>28</v>
      </c>
      <c r="E9" s="65"/>
      <c r="F9" s="110" t="s">
        <v>0</v>
      </c>
      <c r="G9" s="33" t="s">
        <v>1</v>
      </c>
      <c r="H9" s="21">
        <f aca="true" t="shared" si="0" ref="H9:O9">SUM(H11+H12+H14+H15)</f>
        <v>2026364.5</v>
      </c>
      <c r="I9" s="21">
        <f t="shared" si="0"/>
        <v>194902.5</v>
      </c>
      <c r="J9" s="21">
        <f t="shared" si="0"/>
        <v>371425</v>
      </c>
      <c r="K9" s="21">
        <f t="shared" si="0"/>
        <v>447025</v>
      </c>
      <c r="L9" s="21">
        <f t="shared" si="0"/>
        <v>487138</v>
      </c>
      <c r="M9" s="21">
        <f t="shared" si="0"/>
        <v>525874</v>
      </c>
      <c r="N9" s="22">
        <f t="shared" si="0"/>
        <v>0</v>
      </c>
      <c r="O9" s="22">
        <f t="shared" si="0"/>
        <v>0</v>
      </c>
      <c r="P9" s="94" t="s">
        <v>59</v>
      </c>
      <c r="Q9" s="1"/>
      <c r="R9" s="1"/>
      <c r="S9" s="1"/>
      <c r="T9" s="1"/>
      <c r="U9" s="1"/>
      <c r="V9" s="1"/>
      <c r="W9" s="1"/>
    </row>
    <row r="10" spans="1:23" ht="16.5" customHeight="1">
      <c r="A10" s="108"/>
      <c r="B10" s="56"/>
      <c r="C10" s="61"/>
      <c r="D10" s="78"/>
      <c r="E10" s="66"/>
      <c r="F10" s="110"/>
      <c r="G10" s="33" t="s">
        <v>2</v>
      </c>
      <c r="H10" s="22"/>
      <c r="I10" s="22"/>
      <c r="J10" s="22"/>
      <c r="K10" s="22"/>
      <c r="L10" s="22"/>
      <c r="M10" s="22"/>
      <c r="N10" s="22"/>
      <c r="O10" s="22"/>
      <c r="P10" s="95"/>
      <c r="Q10" s="1"/>
      <c r="R10" s="1"/>
      <c r="S10" s="1"/>
      <c r="T10" s="1"/>
      <c r="U10" s="1"/>
      <c r="V10" s="1"/>
      <c r="W10" s="1"/>
    </row>
    <row r="11" spans="1:23" ht="30">
      <c r="A11" s="108"/>
      <c r="B11" s="56"/>
      <c r="C11" s="61"/>
      <c r="D11" s="78"/>
      <c r="E11" s="66"/>
      <c r="F11" s="110"/>
      <c r="G11" s="33" t="s">
        <v>3</v>
      </c>
      <c r="H11" s="22">
        <f>SUM(I11:O11)</f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95"/>
      <c r="Q11" s="1"/>
      <c r="R11" s="1"/>
      <c r="S11" s="1"/>
      <c r="T11" s="1"/>
      <c r="U11" s="1"/>
      <c r="V11" s="1"/>
      <c r="W11" s="1"/>
    </row>
    <row r="12" spans="1:23" ht="12.75" customHeight="1">
      <c r="A12" s="108"/>
      <c r="B12" s="56"/>
      <c r="C12" s="61"/>
      <c r="D12" s="78"/>
      <c r="E12" s="66"/>
      <c r="F12" s="110"/>
      <c r="G12" s="68" t="s">
        <v>4</v>
      </c>
      <c r="H12" s="58">
        <f>I12+J12+K12+L12+M12+N12+O12</f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95"/>
      <c r="Q12" s="1"/>
      <c r="R12" s="1"/>
      <c r="S12" s="1"/>
      <c r="T12" s="1"/>
      <c r="U12" s="1"/>
      <c r="V12" s="1"/>
      <c r="W12" s="1"/>
    </row>
    <row r="13" spans="1:23" ht="17.25" customHeight="1">
      <c r="A13" s="108"/>
      <c r="B13" s="56"/>
      <c r="C13" s="61"/>
      <c r="D13" s="78"/>
      <c r="E13" s="66"/>
      <c r="F13" s="110"/>
      <c r="G13" s="69"/>
      <c r="H13" s="59"/>
      <c r="I13" s="59"/>
      <c r="J13" s="59"/>
      <c r="K13" s="59"/>
      <c r="L13" s="59"/>
      <c r="M13" s="59"/>
      <c r="N13" s="59"/>
      <c r="O13" s="59"/>
      <c r="P13" s="95"/>
      <c r="Q13" s="1"/>
      <c r="R13" s="1"/>
      <c r="S13" s="1"/>
      <c r="T13" s="1"/>
      <c r="U13" s="1"/>
      <c r="V13" s="1"/>
      <c r="W13" s="1"/>
    </row>
    <row r="14" spans="1:23" ht="30">
      <c r="A14" s="108"/>
      <c r="B14" s="56"/>
      <c r="C14" s="61"/>
      <c r="D14" s="78"/>
      <c r="E14" s="66"/>
      <c r="F14" s="110"/>
      <c r="G14" s="34" t="s">
        <v>5</v>
      </c>
      <c r="H14" s="23">
        <f>SUM(I14:O14)</f>
        <v>2026364.5</v>
      </c>
      <c r="I14" s="23">
        <v>194902.5</v>
      </c>
      <c r="J14" s="23">
        <v>371425</v>
      </c>
      <c r="K14" s="23">
        <v>447025</v>
      </c>
      <c r="L14" s="23">
        <v>487138</v>
      </c>
      <c r="M14" s="23">
        <v>525874</v>
      </c>
      <c r="N14" s="22">
        <v>0</v>
      </c>
      <c r="O14" s="22">
        <v>0</v>
      </c>
      <c r="P14" s="95"/>
      <c r="Q14" s="1"/>
      <c r="R14" s="1"/>
      <c r="S14" s="1"/>
      <c r="T14" s="1"/>
      <c r="U14" s="1"/>
      <c r="V14" s="1"/>
      <c r="W14" s="1"/>
    </row>
    <row r="15" spans="1:23" ht="223.5" customHeight="1">
      <c r="A15" s="109"/>
      <c r="B15" s="62"/>
      <c r="C15" s="63"/>
      <c r="D15" s="79"/>
      <c r="E15" s="67"/>
      <c r="F15" s="110"/>
      <c r="G15" s="33" t="s">
        <v>6</v>
      </c>
      <c r="H15" s="22">
        <f>SUM(I15:O15)</f>
        <v>0</v>
      </c>
      <c r="I15" s="22"/>
      <c r="J15" s="22"/>
      <c r="K15" s="22"/>
      <c r="L15" s="22"/>
      <c r="M15" s="22"/>
      <c r="N15" s="22">
        <v>0</v>
      </c>
      <c r="O15" s="22">
        <v>0</v>
      </c>
      <c r="P15" s="96"/>
      <c r="Q15" s="1"/>
      <c r="R15" s="4"/>
      <c r="S15" s="1"/>
      <c r="T15" s="1"/>
      <c r="U15" s="1"/>
      <c r="V15" s="1"/>
      <c r="W15" s="1"/>
    </row>
    <row r="16" spans="1:23" ht="18.75" customHeight="1">
      <c r="A16" s="72" t="s">
        <v>45</v>
      </c>
      <c r="B16" s="111" t="s">
        <v>58</v>
      </c>
      <c r="C16" s="111"/>
      <c r="D16" s="64" t="s">
        <v>11</v>
      </c>
      <c r="E16" s="65"/>
      <c r="F16" s="110" t="s">
        <v>0</v>
      </c>
      <c r="G16" s="33" t="s">
        <v>1</v>
      </c>
      <c r="H16" s="21">
        <f aca="true" t="shared" si="1" ref="H16:O16">SUM(H18+H19+H21+H22)</f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2">
        <f t="shared" si="1"/>
        <v>0</v>
      </c>
      <c r="O16" s="22">
        <f t="shared" si="1"/>
        <v>0</v>
      </c>
      <c r="P16" s="110" t="s">
        <v>52</v>
      </c>
      <c r="Q16" s="1"/>
      <c r="R16" s="1"/>
      <c r="S16" s="1"/>
      <c r="T16" s="1"/>
      <c r="U16" s="1"/>
      <c r="V16" s="1"/>
      <c r="W16" s="1"/>
    </row>
    <row r="17" spans="1:23" ht="30">
      <c r="A17" s="72"/>
      <c r="B17" s="111"/>
      <c r="C17" s="111"/>
      <c r="D17" s="64"/>
      <c r="E17" s="66"/>
      <c r="F17" s="110"/>
      <c r="G17" s="33" t="s">
        <v>2</v>
      </c>
      <c r="H17" s="22"/>
      <c r="I17" s="22"/>
      <c r="J17" s="22"/>
      <c r="K17" s="22"/>
      <c r="L17" s="22"/>
      <c r="M17" s="22"/>
      <c r="N17" s="22"/>
      <c r="O17" s="22"/>
      <c r="P17" s="110"/>
      <c r="Q17" s="1"/>
      <c r="R17" s="1"/>
      <c r="S17" s="1"/>
      <c r="T17" s="1"/>
      <c r="U17" s="1"/>
      <c r="V17" s="1"/>
      <c r="W17" s="1"/>
    </row>
    <row r="18" spans="1:23" ht="30">
      <c r="A18" s="72"/>
      <c r="B18" s="111"/>
      <c r="C18" s="111"/>
      <c r="D18" s="64"/>
      <c r="E18" s="66"/>
      <c r="F18" s="110"/>
      <c r="G18" s="33" t="s">
        <v>3</v>
      </c>
      <c r="H18" s="22">
        <f>SUM(I18:O18)</f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10"/>
      <c r="Q18" s="1"/>
      <c r="R18" s="1"/>
      <c r="S18" s="1"/>
      <c r="T18" s="1"/>
      <c r="U18" s="1"/>
      <c r="V18" s="1"/>
      <c r="W18" s="1"/>
    </row>
    <row r="19" spans="1:23" ht="12.75" customHeight="1">
      <c r="A19" s="72"/>
      <c r="B19" s="111"/>
      <c r="C19" s="111"/>
      <c r="D19" s="64"/>
      <c r="E19" s="66"/>
      <c r="F19" s="110"/>
      <c r="G19" s="80" t="s">
        <v>4</v>
      </c>
      <c r="H19" s="81">
        <f>I19+J19+K19+L19+M19+N19+O19</f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58">
        <v>0</v>
      </c>
      <c r="O19" s="58">
        <v>0</v>
      </c>
      <c r="P19" s="110"/>
      <c r="Q19" s="1"/>
      <c r="R19" s="1"/>
      <c r="S19" s="1"/>
      <c r="T19" s="1"/>
      <c r="U19" s="1"/>
      <c r="V19" s="1"/>
      <c r="W19" s="1"/>
    </row>
    <row r="20" spans="1:23" ht="21.75" customHeight="1">
      <c r="A20" s="72"/>
      <c r="B20" s="111"/>
      <c r="C20" s="111"/>
      <c r="D20" s="64"/>
      <c r="E20" s="66"/>
      <c r="F20" s="110"/>
      <c r="G20" s="80"/>
      <c r="H20" s="81"/>
      <c r="I20" s="81"/>
      <c r="J20" s="81"/>
      <c r="K20" s="81"/>
      <c r="L20" s="81"/>
      <c r="M20" s="81"/>
      <c r="N20" s="59"/>
      <c r="O20" s="59"/>
      <c r="P20" s="110"/>
      <c r="Q20" s="1"/>
      <c r="R20" s="1"/>
      <c r="S20" s="1"/>
      <c r="T20" s="1"/>
      <c r="U20" s="1"/>
      <c r="V20" s="1"/>
      <c r="W20" s="1"/>
    </row>
    <row r="21" spans="1:23" ht="30">
      <c r="A21" s="72"/>
      <c r="B21" s="111"/>
      <c r="C21" s="111"/>
      <c r="D21" s="64"/>
      <c r="E21" s="66"/>
      <c r="F21" s="110"/>
      <c r="G21" s="34" t="s">
        <v>5</v>
      </c>
      <c r="H21" s="23">
        <f>SUM(I21:O21)</f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2">
        <v>0</v>
      </c>
      <c r="O21" s="22">
        <v>0</v>
      </c>
      <c r="P21" s="110"/>
      <c r="Q21" s="1"/>
      <c r="R21" s="1"/>
      <c r="S21" s="1"/>
      <c r="T21" s="1"/>
      <c r="U21" s="1"/>
      <c r="V21" s="1"/>
      <c r="W21" s="1"/>
    </row>
    <row r="22" spans="1:23" ht="45">
      <c r="A22" s="72"/>
      <c r="B22" s="111"/>
      <c r="C22" s="111"/>
      <c r="D22" s="64"/>
      <c r="E22" s="67"/>
      <c r="F22" s="110"/>
      <c r="G22" s="33" t="s">
        <v>6</v>
      </c>
      <c r="H22" s="22">
        <f>SUM(I22:O22)</f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10"/>
      <c r="Q22" s="1"/>
      <c r="R22" s="1"/>
      <c r="S22" s="1"/>
      <c r="T22" s="1"/>
      <c r="U22" s="1"/>
      <c r="V22" s="1"/>
      <c r="W22" s="1"/>
    </row>
    <row r="23" spans="1:23" ht="15.75" customHeight="1">
      <c r="A23" s="72" t="s">
        <v>44</v>
      </c>
      <c r="B23" s="111" t="s">
        <v>38</v>
      </c>
      <c r="C23" s="111"/>
      <c r="D23" s="64" t="s">
        <v>11</v>
      </c>
      <c r="E23" s="65"/>
      <c r="F23" s="110" t="s">
        <v>0</v>
      </c>
      <c r="G23" s="33" t="s">
        <v>1</v>
      </c>
      <c r="H23" s="21">
        <f aca="true" t="shared" si="2" ref="H23:O23">SUM(H25+H26+H28+H29)</f>
        <v>58210</v>
      </c>
      <c r="I23" s="21">
        <f t="shared" si="2"/>
        <v>22850</v>
      </c>
      <c r="J23" s="21">
        <f t="shared" si="2"/>
        <v>8500</v>
      </c>
      <c r="K23" s="21">
        <f t="shared" si="2"/>
        <v>8500</v>
      </c>
      <c r="L23" s="21">
        <f t="shared" si="2"/>
        <v>8925</v>
      </c>
      <c r="M23" s="21">
        <f t="shared" si="2"/>
        <v>9435</v>
      </c>
      <c r="N23" s="22">
        <f t="shared" si="2"/>
        <v>0</v>
      </c>
      <c r="O23" s="22">
        <f t="shared" si="2"/>
        <v>0</v>
      </c>
      <c r="P23" s="110" t="s">
        <v>48</v>
      </c>
      <c r="Q23" s="1"/>
      <c r="R23" s="1"/>
      <c r="S23" s="1"/>
      <c r="T23" s="1"/>
      <c r="U23" s="1"/>
      <c r="V23" s="1"/>
      <c r="W23" s="1"/>
    </row>
    <row r="24" spans="1:23" ht="19.5" customHeight="1">
      <c r="A24" s="72"/>
      <c r="B24" s="111"/>
      <c r="C24" s="111"/>
      <c r="D24" s="64"/>
      <c r="E24" s="66"/>
      <c r="F24" s="110"/>
      <c r="G24" s="33" t="s">
        <v>2</v>
      </c>
      <c r="H24" s="22"/>
      <c r="I24" s="22"/>
      <c r="J24" s="22"/>
      <c r="K24" s="22"/>
      <c r="L24" s="22"/>
      <c r="M24" s="22"/>
      <c r="N24" s="22"/>
      <c r="O24" s="22"/>
      <c r="P24" s="110"/>
      <c r="Q24" s="1"/>
      <c r="R24" s="1"/>
      <c r="S24" s="1"/>
      <c r="T24" s="1"/>
      <c r="U24" s="1"/>
      <c r="V24" s="1"/>
      <c r="W24" s="1"/>
    </row>
    <row r="25" spans="1:23" ht="29.25" customHeight="1">
      <c r="A25" s="72"/>
      <c r="B25" s="111"/>
      <c r="C25" s="111"/>
      <c r="D25" s="64"/>
      <c r="E25" s="66"/>
      <c r="F25" s="110"/>
      <c r="G25" s="33" t="s">
        <v>3</v>
      </c>
      <c r="H25" s="22">
        <f>SUM(I25:O25)</f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10"/>
      <c r="Q25" s="1"/>
      <c r="R25" s="4"/>
      <c r="S25" s="1"/>
      <c r="T25" s="1"/>
      <c r="U25" s="1"/>
      <c r="V25" s="1"/>
      <c r="W25" s="1"/>
    </row>
    <row r="26" spans="1:23" ht="12.75" customHeight="1">
      <c r="A26" s="72"/>
      <c r="B26" s="111"/>
      <c r="C26" s="111"/>
      <c r="D26" s="64"/>
      <c r="E26" s="66"/>
      <c r="F26" s="110"/>
      <c r="G26" s="80" t="s">
        <v>4</v>
      </c>
      <c r="H26" s="81">
        <f>I26+J26+K26+L26+M26+N26+O26</f>
        <v>0</v>
      </c>
      <c r="I26" s="81">
        <v>0</v>
      </c>
      <c r="J26" s="81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110"/>
      <c r="Q26" s="1"/>
      <c r="R26" s="1"/>
      <c r="S26" s="1"/>
      <c r="T26" s="1"/>
      <c r="U26" s="1"/>
      <c r="V26" s="1"/>
      <c r="W26" s="1"/>
    </row>
    <row r="27" spans="1:23" ht="18.75" customHeight="1">
      <c r="A27" s="72"/>
      <c r="B27" s="111"/>
      <c r="C27" s="111"/>
      <c r="D27" s="64"/>
      <c r="E27" s="66"/>
      <c r="F27" s="110"/>
      <c r="G27" s="80"/>
      <c r="H27" s="81"/>
      <c r="I27" s="81"/>
      <c r="J27" s="81"/>
      <c r="K27" s="59"/>
      <c r="L27" s="59"/>
      <c r="M27" s="59"/>
      <c r="N27" s="59"/>
      <c r="O27" s="59"/>
      <c r="P27" s="110"/>
      <c r="Q27" s="1"/>
      <c r="R27" s="1"/>
      <c r="S27" s="1"/>
      <c r="T27" s="1"/>
      <c r="U27" s="1"/>
      <c r="V27" s="1"/>
      <c r="W27" s="1"/>
    </row>
    <row r="28" spans="1:23" ht="30">
      <c r="A28" s="72"/>
      <c r="B28" s="111"/>
      <c r="C28" s="111"/>
      <c r="D28" s="64"/>
      <c r="E28" s="66"/>
      <c r="F28" s="110"/>
      <c r="G28" s="34" t="s">
        <v>5</v>
      </c>
      <c r="H28" s="23">
        <f>SUM(I28:O28)</f>
        <v>58210</v>
      </c>
      <c r="I28" s="23">
        <v>22850</v>
      </c>
      <c r="J28" s="23">
        <v>8500</v>
      </c>
      <c r="K28" s="23">
        <v>8500</v>
      </c>
      <c r="L28" s="23">
        <v>8925</v>
      </c>
      <c r="M28" s="23">
        <v>9435</v>
      </c>
      <c r="N28" s="22">
        <v>0</v>
      </c>
      <c r="O28" s="22">
        <v>0</v>
      </c>
      <c r="P28" s="110"/>
      <c r="Q28" s="1"/>
      <c r="R28" s="1"/>
      <c r="S28" s="1"/>
      <c r="T28" s="1"/>
      <c r="U28" s="1"/>
      <c r="V28" s="1"/>
      <c r="W28" s="1"/>
    </row>
    <row r="29" spans="1:23" ht="30.75" customHeight="1">
      <c r="A29" s="72"/>
      <c r="B29" s="111"/>
      <c r="C29" s="111"/>
      <c r="D29" s="64"/>
      <c r="E29" s="67"/>
      <c r="F29" s="110"/>
      <c r="G29" s="33" t="s">
        <v>6</v>
      </c>
      <c r="H29" s="22">
        <f>SUM(I29:O29)</f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10"/>
      <c r="Q29" s="1"/>
      <c r="R29" s="1"/>
      <c r="S29" s="1"/>
      <c r="T29" s="1"/>
      <c r="U29" s="1"/>
      <c r="V29" s="1"/>
      <c r="W29" s="1"/>
    </row>
    <row r="30" spans="1:23" ht="15" customHeight="1">
      <c r="A30" s="72" t="s">
        <v>47</v>
      </c>
      <c r="B30" s="111" t="s">
        <v>33</v>
      </c>
      <c r="C30" s="111"/>
      <c r="D30" s="64" t="s">
        <v>11</v>
      </c>
      <c r="E30" s="65"/>
      <c r="F30" s="110" t="s">
        <v>0</v>
      </c>
      <c r="G30" s="33" t="s">
        <v>1</v>
      </c>
      <c r="H30" s="21">
        <f aca="true" t="shared" si="3" ref="H30:O30">SUM(H32+H33+H35+H36)</f>
        <v>0</v>
      </c>
      <c r="I30" s="21">
        <f t="shared" si="3"/>
        <v>0</v>
      </c>
      <c r="J30" s="21">
        <f t="shared" si="3"/>
        <v>0</v>
      </c>
      <c r="K30" s="21">
        <f t="shared" si="3"/>
        <v>0</v>
      </c>
      <c r="L30" s="21">
        <f t="shared" si="3"/>
        <v>0</v>
      </c>
      <c r="M30" s="21">
        <f t="shared" si="3"/>
        <v>0</v>
      </c>
      <c r="N30" s="21">
        <f t="shared" si="3"/>
        <v>0</v>
      </c>
      <c r="O30" s="21">
        <f t="shared" si="3"/>
        <v>0</v>
      </c>
      <c r="P30" s="110" t="s">
        <v>49</v>
      </c>
      <c r="Q30" s="1"/>
      <c r="R30" s="1"/>
      <c r="S30" s="1"/>
      <c r="T30" s="1"/>
      <c r="U30" s="1"/>
      <c r="V30" s="1"/>
      <c r="W30" s="1"/>
    </row>
    <row r="31" spans="1:23" ht="19.5" customHeight="1">
      <c r="A31" s="72"/>
      <c r="B31" s="111"/>
      <c r="C31" s="111"/>
      <c r="D31" s="64"/>
      <c r="E31" s="66"/>
      <c r="F31" s="110"/>
      <c r="G31" s="33" t="s">
        <v>2</v>
      </c>
      <c r="H31" s="22"/>
      <c r="I31" s="22"/>
      <c r="J31" s="22"/>
      <c r="K31" s="22"/>
      <c r="L31" s="22"/>
      <c r="M31" s="22"/>
      <c r="N31" s="22"/>
      <c r="O31" s="22"/>
      <c r="P31" s="110"/>
      <c r="Q31" s="1"/>
      <c r="R31" s="1"/>
      <c r="S31" s="1"/>
      <c r="T31" s="1"/>
      <c r="U31" s="1"/>
      <c r="V31" s="1"/>
      <c r="W31" s="1"/>
    </row>
    <row r="32" spans="1:23" ht="29.25" customHeight="1">
      <c r="A32" s="72"/>
      <c r="B32" s="111"/>
      <c r="C32" s="111"/>
      <c r="D32" s="64"/>
      <c r="E32" s="66"/>
      <c r="F32" s="110"/>
      <c r="G32" s="33" t="s">
        <v>3</v>
      </c>
      <c r="H32" s="22">
        <f>SUM(I32:O32)</f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10"/>
      <c r="Q32" s="1"/>
      <c r="R32" s="1"/>
      <c r="S32" s="1"/>
      <c r="T32" s="1"/>
      <c r="U32" s="1"/>
      <c r="V32" s="1"/>
      <c r="W32" s="1"/>
    </row>
    <row r="33" spans="1:23" ht="12.75" customHeight="1">
      <c r="A33" s="72"/>
      <c r="B33" s="111"/>
      <c r="C33" s="111"/>
      <c r="D33" s="64"/>
      <c r="E33" s="66"/>
      <c r="F33" s="110"/>
      <c r="G33" s="80" t="s">
        <v>4</v>
      </c>
      <c r="H33" s="81">
        <f>I33+J33+K33+L33+M33+N33+O33</f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58">
        <v>0</v>
      </c>
      <c r="O33" s="58">
        <v>0</v>
      </c>
      <c r="P33" s="110"/>
      <c r="Q33" s="1"/>
      <c r="R33" s="1"/>
      <c r="S33" s="1"/>
      <c r="T33" s="1"/>
      <c r="U33" s="1"/>
      <c r="V33" s="1"/>
      <c r="W33" s="1"/>
    </row>
    <row r="34" spans="1:23" ht="18" customHeight="1">
      <c r="A34" s="72"/>
      <c r="B34" s="111"/>
      <c r="C34" s="111"/>
      <c r="D34" s="64"/>
      <c r="E34" s="66"/>
      <c r="F34" s="110"/>
      <c r="G34" s="80"/>
      <c r="H34" s="81"/>
      <c r="I34" s="81"/>
      <c r="J34" s="81"/>
      <c r="K34" s="81"/>
      <c r="L34" s="81"/>
      <c r="M34" s="81"/>
      <c r="N34" s="59"/>
      <c r="O34" s="59"/>
      <c r="P34" s="110"/>
      <c r="Q34" s="1"/>
      <c r="R34" s="1"/>
      <c r="S34" s="1"/>
      <c r="T34" s="1"/>
      <c r="U34" s="1"/>
      <c r="V34" s="1"/>
      <c r="W34" s="1"/>
    </row>
    <row r="35" spans="1:23" ht="30">
      <c r="A35" s="72"/>
      <c r="B35" s="111"/>
      <c r="C35" s="111"/>
      <c r="D35" s="64"/>
      <c r="E35" s="66"/>
      <c r="F35" s="110"/>
      <c r="G35" s="34" t="s">
        <v>5</v>
      </c>
      <c r="H35" s="23">
        <f>SUM(I35:O35)</f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2">
        <v>0</v>
      </c>
      <c r="O35" s="22">
        <v>0</v>
      </c>
      <c r="P35" s="110"/>
      <c r="Q35" s="1"/>
      <c r="R35" s="1"/>
      <c r="S35" s="1"/>
      <c r="T35" s="1"/>
      <c r="U35" s="1"/>
      <c r="V35" s="1"/>
      <c r="W35" s="1"/>
    </row>
    <row r="36" spans="1:23" ht="45">
      <c r="A36" s="72"/>
      <c r="B36" s="111"/>
      <c r="C36" s="111"/>
      <c r="D36" s="64"/>
      <c r="E36" s="67"/>
      <c r="F36" s="110"/>
      <c r="G36" s="33" t="s">
        <v>6</v>
      </c>
      <c r="H36" s="22">
        <f>SUM(I36:O36)</f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110"/>
      <c r="Q36" s="1"/>
      <c r="R36" s="1"/>
      <c r="S36" s="1"/>
      <c r="T36" s="1"/>
      <c r="U36" s="1"/>
      <c r="V36" s="1"/>
      <c r="W36" s="1"/>
    </row>
    <row r="37" spans="1:23" ht="18.75" customHeight="1">
      <c r="A37" s="112" t="s">
        <v>17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"/>
      <c r="R37" s="1"/>
      <c r="S37" s="1"/>
      <c r="T37" s="1"/>
      <c r="U37" s="1"/>
      <c r="V37" s="1"/>
      <c r="W37" s="1"/>
    </row>
    <row r="38" spans="1:23" ht="18" customHeight="1">
      <c r="A38" s="72" t="s">
        <v>46</v>
      </c>
      <c r="B38" s="110" t="s">
        <v>34</v>
      </c>
      <c r="C38" s="110"/>
      <c r="D38" s="64" t="s">
        <v>11</v>
      </c>
      <c r="E38" s="110" t="s">
        <v>30</v>
      </c>
      <c r="F38" s="110" t="s">
        <v>0</v>
      </c>
      <c r="G38" s="80" t="s">
        <v>1</v>
      </c>
      <c r="H38" s="117">
        <f>H49+H50+H51+H52</f>
        <v>0</v>
      </c>
      <c r="I38" s="117">
        <f aca="true" t="shared" si="4" ref="I38:O38">SUM(I49+I50+I51+I52)</f>
        <v>0</v>
      </c>
      <c r="J38" s="117">
        <f t="shared" si="4"/>
        <v>0</v>
      </c>
      <c r="K38" s="117">
        <f t="shared" si="4"/>
        <v>0</v>
      </c>
      <c r="L38" s="117">
        <f t="shared" si="4"/>
        <v>0</v>
      </c>
      <c r="M38" s="117">
        <f t="shared" si="4"/>
        <v>0</v>
      </c>
      <c r="N38" s="117">
        <f t="shared" si="4"/>
        <v>0</v>
      </c>
      <c r="O38" s="117">
        <f t="shared" si="4"/>
        <v>0</v>
      </c>
      <c r="P38" s="110" t="s">
        <v>53</v>
      </c>
      <c r="Q38" s="1"/>
      <c r="R38" s="1"/>
      <c r="S38" s="1"/>
      <c r="T38" s="1"/>
      <c r="U38" s="1"/>
      <c r="V38" s="1"/>
      <c r="W38" s="1"/>
    </row>
    <row r="39" spans="1:23" ht="12.75" customHeight="1" hidden="1">
      <c r="A39" s="72"/>
      <c r="B39" s="110"/>
      <c r="C39" s="110"/>
      <c r="D39" s="64"/>
      <c r="E39" s="110"/>
      <c r="F39" s="110"/>
      <c r="G39" s="115"/>
      <c r="H39" s="118"/>
      <c r="I39" s="119"/>
      <c r="J39" s="119"/>
      <c r="K39" s="119"/>
      <c r="L39" s="119"/>
      <c r="M39" s="119"/>
      <c r="N39" s="119"/>
      <c r="O39" s="119"/>
      <c r="P39" s="110"/>
      <c r="Q39" s="1"/>
      <c r="R39" s="1"/>
      <c r="S39" s="1"/>
      <c r="T39" s="1"/>
      <c r="U39" s="1"/>
      <c r="V39" s="1"/>
      <c r="W39" s="1"/>
    </row>
    <row r="40" spans="1:23" ht="12.75" customHeight="1" hidden="1">
      <c r="A40" s="72"/>
      <c r="B40" s="110"/>
      <c r="C40" s="110"/>
      <c r="D40" s="64"/>
      <c r="E40" s="110"/>
      <c r="F40" s="110"/>
      <c r="G40" s="115"/>
      <c r="H40" s="118"/>
      <c r="I40" s="24"/>
      <c r="J40" s="24"/>
      <c r="K40" s="24"/>
      <c r="L40" s="24"/>
      <c r="M40" s="24"/>
      <c r="N40" s="24"/>
      <c r="O40" s="24"/>
      <c r="P40" s="110"/>
      <c r="Q40" s="1"/>
      <c r="R40" s="1"/>
      <c r="S40" s="1"/>
      <c r="T40" s="1"/>
      <c r="U40" s="1"/>
      <c r="V40" s="1"/>
      <c r="W40" s="1"/>
    </row>
    <row r="41" spans="1:23" ht="12.75" customHeight="1" hidden="1">
      <c r="A41" s="72"/>
      <c r="B41" s="110"/>
      <c r="C41" s="110"/>
      <c r="D41" s="64"/>
      <c r="E41" s="110"/>
      <c r="F41" s="110"/>
      <c r="G41" s="115"/>
      <c r="H41" s="118"/>
      <c r="I41" s="24"/>
      <c r="J41" s="24"/>
      <c r="K41" s="24"/>
      <c r="L41" s="24"/>
      <c r="M41" s="24"/>
      <c r="N41" s="24"/>
      <c r="O41" s="24"/>
      <c r="P41" s="110"/>
      <c r="Q41" s="1"/>
      <c r="R41" s="1"/>
      <c r="S41" s="1"/>
      <c r="T41" s="1"/>
      <c r="U41" s="1"/>
      <c r="V41" s="1"/>
      <c r="W41" s="1"/>
    </row>
    <row r="42" spans="1:23" ht="12.75" customHeight="1" hidden="1">
      <c r="A42" s="72"/>
      <c r="B42" s="110"/>
      <c r="C42" s="110"/>
      <c r="D42" s="64"/>
      <c r="E42" s="110"/>
      <c r="F42" s="110"/>
      <c r="G42" s="115"/>
      <c r="H42" s="118"/>
      <c r="I42" s="24"/>
      <c r="J42" s="24"/>
      <c r="K42" s="24"/>
      <c r="L42" s="24"/>
      <c r="M42" s="24"/>
      <c r="N42" s="24"/>
      <c r="O42" s="24"/>
      <c r="P42" s="110"/>
      <c r="Q42" s="1"/>
      <c r="R42" s="1"/>
      <c r="S42" s="1"/>
      <c r="T42" s="1"/>
      <c r="U42" s="1"/>
      <c r="V42" s="1"/>
      <c r="W42" s="1"/>
    </row>
    <row r="43" spans="1:23" ht="28.5" customHeight="1" hidden="1">
      <c r="A43" s="72"/>
      <c r="B43" s="110"/>
      <c r="C43" s="110"/>
      <c r="D43" s="64"/>
      <c r="E43" s="110"/>
      <c r="F43" s="110"/>
      <c r="G43" s="115"/>
      <c r="H43" s="118"/>
      <c r="I43" s="24"/>
      <c r="J43" s="24"/>
      <c r="K43" s="24"/>
      <c r="L43" s="24"/>
      <c r="M43" s="24"/>
      <c r="N43" s="24"/>
      <c r="O43" s="24"/>
      <c r="P43" s="110"/>
      <c r="Q43" s="1"/>
      <c r="R43" s="1"/>
      <c r="S43" s="1"/>
      <c r="T43" s="1"/>
      <c r="U43" s="1"/>
      <c r="V43" s="1"/>
      <c r="W43" s="1"/>
    </row>
    <row r="44" spans="1:23" ht="12.75" customHeight="1" hidden="1">
      <c r="A44" s="72"/>
      <c r="B44" s="110"/>
      <c r="C44" s="110"/>
      <c r="D44" s="64"/>
      <c r="E44" s="110"/>
      <c r="F44" s="110"/>
      <c r="G44" s="115"/>
      <c r="H44" s="118"/>
      <c r="I44" s="24"/>
      <c r="J44" s="24"/>
      <c r="K44" s="24"/>
      <c r="L44" s="24"/>
      <c r="M44" s="24"/>
      <c r="N44" s="24"/>
      <c r="O44" s="24"/>
      <c r="P44" s="110"/>
      <c r="Q44" s="1"/>
      <c r="R44" s="1"/>
      <c r="S44" s="1"/>
      <c r="T44" s="1"/>
      <c r="U44" s="1"/>
      <c r="V44" s="1"/>
      <c r="W44" s="1"/>
    </row>
    <row r="45" spans="1:23" ht="0.75" customHeight="1" hidden="1">
      <c r="A45" s="72"/>
      <c r="B45" s="110"/>
      <c r="C45" s="110"/>
      <c r="D45" s="64"/>
      <c r="E45" s="110"/>
      <c r="F45" s="110"/>
      <c r="G45" s="115"/>
      <c r="H45" s="118"/>
      <c r="I45" s="24"/>
      <c r="J45" s="24"/>
      <c r="K45" s="24"/>
      <c r="L45" s="24"/>
      <c r="M45" s="24"/>
      <c r="N45" s="24"/>
      <c r="O45" s="24"/>
      <c r="P45" s="110"/>
      <c r="Q45" s="1"/>
      <c r="R45" s="1"/>
      <c r="S45" s="1"/>
      <c r="T45" s="1"/>
      <c r="U45" s="1"/>
      <c r="V45" s="1"/>
      <c r="W45" s="1"/>
    </row>
    <row r="46" spans="1:23" ht="12.75" customHeight="1" hidden="1">
      <c r="A46" s="72"/>
      <c r="B46" s="110"/>
      <c r="C46" s="110"/>
      <c r="D46" s="64"/>
      <c r="E46" s="110"/>
      <c r="F46" s="110"/>
      <c r="G46" s="115"/>
      <c r="H46" s="118"/>
      <c r="I46" s="24"/>
      <c r="J46" s="24"/>
      <c r="K46" s="24"/>
      <c r="L46" s="24"/>
      <c r="M46" s="24"/>
      <c r="N46" s="24"/>
      <c r="O46" s="24"/>
      <c r="P46" s="110"/>
      <c r="Q46" s="1"/>
      <c r="R46" s="1"/>
      <c r="S46" s="1"/>
      <c r="T46" s="1"/>
      <c r="U46" s="1"/>
      <c r="V46" s="1"/>
      <c r="W46" s="1"/>
    </row>
    <row r="47" spans="1:23" ht="16.5" customHeight="1" hidden="1">
      <c r="A47" s="72"/>
      <c r="B47" s="110"/>
      <c r="C47" s="110"/>
      <c r="D47" s="64"/>
      <c r="E47" s="110"/>
      <c r="F47" s="110"/>
      <c r="G47" s="116"/>
      <c r="H47" s="119"/>
      <c r="I47" s="24"/>
      <c r="J47" s="24"/>
      <c r="K47" s="24"/>
      <c r="L47" s="24"/>
      <c r="M47" s="24"/>
      <c r="N47" s="24"/>
      <c r="O47" s="24"/>
      <c r="P47" s="110"/>
      <c r="Q47" s="1"/>
      <c r="R47" s="1"/>
      <c r="S47" s="1"/>
      <c r="T47" s="1"/>
      <c r="U47" s="1"/>
      <c r="V47" s="1"/>
      <c r="W47" s="1"/>
    </row>
    <row r="48" spans="1:23" ht="16.5" customHeight="1">
      <c r="A48" s="72"/>
      <c r="B48" s="110"/>
      <c r="C48" s="110"/>
      <c r="D48" s="64"/>
      <c r="E48" s="110"/>
      <c r="F48" s="110"/>
      <c r="G48" s="33" t="s">
        <v>2</v>
      </c>
      <c r="H48" s="25"/>
      <c r="I48" s="25"/>
      <c r="J48" s="25"/>
      <c r="K48" s="25"/>
      <c r="L48" s="25"/>
      <c r="M48" s="25"/>
      <c r="N48" s="25"/>
      <c r="O48" s="25"/>
      <c r="P48" s="110"/>
      <c r="Q48" s="1"/>
      <c r="R48" s="1"/>
      <c r="S48" s="1"/>
      <c r="T48" s="1"/>
      <c r="U48" s="1"/>
      <c r="V48" s="1"/>
      <c r="W48" s="1"/>
    </row>
    <row r="49" spans="1:23" ht="31.5" customHeight="1">
      <c r="A49" s="72"/>
      <c r="B49" s="110"/>
      <c r="C49" s="110"/>
      <c r="D49" s="64"/>
      <c r="E49" s="110"/>
      <c r="F49" s="110"/>
      <c r="G49" s="33" t="s">
        <v>3</v>
      </c>
      <c r="H49" s="25">
        <f>I49+J49+K49+L49+M49+N49+O49</f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110"/>
      <c r="Q49" s="1"/>
      <c r="R49" s="1"/>
      <c r="S49" s="1"/>
      <c r="T49" s="1"/>
      <c r="U49" s="1"/>
      <c r="V49" s="1"/>
      <c r="W49" s="1"/>
    </row>
    <row r="50" spans="1:23" ht="30" customHeight="1">
      <c r="A50" s="72"/>
      <c r="B50" s="110"/>
      <c r="C50" s="110"/>
      <c r="D50" s="64"/>
      <c r="E50" s="110"/>
      <c r="F50" s="110"/>
      <c r="G50" s="33" t="s">
        <v>4</v>
      </c>
      <c r="H50" s="25">
        <f>I50+J50+K50+L50+M50+N50+O50</f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10"/>
      <c r="Q50" s="1"/>
      <c r="R50" s="1"/>
      <c r="S50" s="1"/>
      <c r="T50" s="1"/>
      <c r="U50" s="1"/>
      <c r="V50" s="1"/>
      <c r="W50" s="1"/>
    </row>
    <row r="51" spans="1:23" ht="32.25" customHeight="1">
      <c r="A51" s="72"/>
      <c r="B51" s="110"/>
      <c r="C51" s="110"/>
      <c r="D51" s="64"/>
      <c r="E51" s="110"/>
      <c r="F51" s="110"/>
      <c r="G51" s="34" t="s">
        <v>5</v>
      </c>
      <c r="H51" s="26">
        <f>SUM(I51:O51)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5">
        <v>0</v>
      </c>
      <c r="O51" s="25">
        <v>0</v>
      </c>
      <c r="P51" s="110"/>
      <c r="Q51" s="1"/>
      <c r="R51" s="1"/>
      <c r="S51" s="1"/>
      <c r="T51" s="1"/>
      <c r="U51" s="1"/>
      <c r="V51" s="1"/>
      <c r="W51" s="1"/>
    </row>
    <row r="52" spans="1:23" ht="32.25" customHeight="1">
      <c r="A52" s="72"/>
      <c r="B52" s="110"/>
      <c r="C52" s="110"/>
      <c r="D52" s="64"/>
      <c r="E52" s="110"/>
      <c r="F52" s="110"/>
      <c r="G52" s="33" t="s">
        <v>6</v>
      </c>
      <c r="H52" s="25">
        <f>SUM(I52:O52)</f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>'[1]к бюджету 27.06.14'!L41</f>
        <v>0</v>
      </c>
      <c r="O52" s="25">
        <f>'[1]к бюджету 27.06.14'!M41</f>
        <v>0</v>
      </c>
      <c r="P52" s="110"/>
      <c r="Q52" s="1"/>
      <c r="R52" s="1"/>
      <c r="S52" s="1"/>
      <c r="T52" s="1"/>
      <c r="U52" s="1"/>
      <c r="V52" s="1"/>
      <c r="W52" s="1"/>
    </row>
    <row r="53" spans="1:23" ht="15" customHeight="1">
      <c r="A53" s="72" t="s">
        <v>45</v>
      </c>
      <c r="B53" s="110" t="s">
        <v>18</v>
      </c>
      <c r="C53" s="110"/>
      <c r="D53" s="64" t="s">
        <v>11</v>
      </c>
      <c r="E53" s="65"/>
      <c r="F53" s="110" t="s">
        <v>0</v>
      </c>
      <c r="G53" s="33" t="s">
        <v>1</v>
      </c>
      <c r="H53" s="21">
        <f aca="true" t="shared" si="5" ref="H53:O53">SUM(H55+H56+H58+H59)</f>
        <v>0</v>
      </c>
      <c r="I53" s="21">
        <f t="shared" si="5"/>
        <v>0</v>
      </c>
      <c r="J53" s="21">
        <f t="shared" si="5"/>
        <v>0</v>
      </c>
      <c r="K53" s="21">
        <f t="shared" si="5"/>
        <v>0</v>
      </c>
      <c r="L53" s="21">
        <f t="shared" si="5"/>
        <v>0</v>
      </c>
      <c r="M53" s="21">
        <f t="shared" si="5"/>
        <v>0</v>
      </c>
      <c r="N53" s="21">
        <f t="shared" si="5"/>
        <v>0</v>
      </c>
      <c r="O53" s="21">
        <f t="shared" si="5"/>
        <v>0</v>
      </c>
      <c r="P53" s="85" t="s">
        <v>50</v>
      </c>
      <c r="Q53" s="1"/>
      <c r="R53" s="1"/>
      <c r="S53" s="1"/>
      <c r="T53" s="1"/>
      <c r="U53" s="1"/>
      <c r="V53" s="1"/>
      <c r="W53" s="1"/>
    </row>
    <row r="54" spans="1:23" ht="18" customHeight="1">
      <c r="A54" s="72"/>
      <c r="B54" s="110"/>
      <c r="C54" s="110"/>
      <c r="D54" s="64"/>
      <c r="E54" s="66"/>
      <c r="F54" s="110"/>
      <c r="G54" s="33" t="s">
        <v>2</v>
      </c>
      <c r="H54" s="22"/>
      <c r="I54" s="22"/>
      <c r="J54" s="22"/>
      <c r="K54" s="22"/>
      <c r="L54" s="22"/>
      <c r="M54" s="22"/>
      <c r="N54" s="22"/>
      <c r="O54" s="22"/>
      <c r="P54" s="86"/>
      <c r="Q54" s="1"/>
      <c r="R54" s="1"/>
      <c r="S54" s="1"/>
      <c r="T54" s="1"/>
      <c r="U54" s="1"/>
      <c r="V54" s="1"/>
      <c r="W54" s="1"/>
    </row>
    <row r="55" spans="1:23" ht="30">
      <c r="A55" s="72"/>
      <c r="B55" s="110"/>
      <c r="C55" s="110"/>
      <c r="D55" s="64"/>
      <c r="E55" s="66"/>
      <c r="F55" s="110"/>
      <c r="G55" s="33" t="s">
        <v>3</v>
      </c>
      <c r="H55" s="22">
        <f>SUM(I55:O55)</f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86"/>
      <c r="Q55" s="1"/>
      <c r="R55" s="1"/>
      <c r="S55" s="1"/>
      <c r="T55" s="1"/>
      <c r="U55" s="1"/>
      <c r="V55" s="1"/>
      <c r="W55" s="1"/>
    </row>
    <row r="56" spans="1:23" ht="12.75">
      <c r="A56" s="72"/>
      <c r="B56" s="110"/>
      <c r="C56" s="110"/>
      <c r="D56" s="64"/>
      <c r="E56" s="66"/>
      <c r="F56" s="110"/>
      <c r="G56" s="80" t="s">
        <v>4</v>
      </c>
      <c r="H56" s="81">
        <f>I56+J56+K56+L56+M56+N56+O56</f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58">
        <v>0</v>
      </c>
      <c r="O56" s="58">
        <v>0</v>
      </c>
      <c r="P56" s="86"/>
      <c r="Q56" s="1"/>
      <c r="R56" s="1"/>
      <c r="S56" s="1"/>
      <c r="T56" s="1"/>
      <c r="U56" s="1"/>
      <c r="V56" s="1"/>
      <c r="W56" s="1"/>
    </row>
    <row r="57" spans="1:23" ht="12.75">
      <c r="A57" s="72"/>
      <c r="B57" s="110"/>
      <c r="C57" s="110"/>
      <c r="D57" s="64"/>
      <c r="E57" s="66"/>
      <c r="F57" s="110"/>
      <c r="G57" s="80"/>
      <c r="H57" s="81"/>
      <c r="I57" s="81"/>
      <c r="J57" s="81"/>
      <c r="K57" s="81"/>
      <c r="L57" s="81"/>
      <c r="M57" s="81"/>
      <c r="N57" s="59"/>
      <c r="O57" s="59"/>
      <c r="P57" s="86"/>
      <c r="Q57" s="1"/>
      <c r="R57" s="1"/>
      <c r="S57" s="1"/>
      <c r="T57" s="1"/>
      <c r="U57" s="1"/>
      <c r="V57" s="1"/>
      <c r="W57" s="1"/>
    </row>
    <row r="58" spans="1:23" ht="30">
      <c r="A58" s="72"/>
      <c r="B58" s="110"/>
      <c r="C58" s="110"/>
      <c r="D58" s="64"/>
      <c r="E58" s="66"/>
      <c r="F58" s="110"/>
      <c r="G58" s="34" t="s">
        <v>5</v>
      </c>
      <c r="H58" s="23">
        <f>SUM(I58:O58)</f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2">
        <v>0</v>
      </c>
      <c r="O58" s="22">
        <v>0</v>
      </c>
      <c r="P58" s="86"/>
      <c r="Q58" s="1"/>
      <c r="R58" s="1"/>
      <c r="S58" s="1"/>
      <c r="T58" s="4"/>
      <c r="U58" s="1"/>
      <c r="V58" s="1"/>
      <c r="W58" s="1"/>
    </row>
    <row r="59" spans="1:23" ht="70.5" customHeight="1">
      <c r="A59" s="72"/>
      <c r="B59" s="110"/>
      <c r="C59" s="110"/>
      <c r="D59" s="64"/>
      <c r="E59" s="67"/>
      <c r="F59" s="110"/>
      <c r="G59" s="33" t="s">
        <v>6</v>
      </c>
      <c r="H59" s="22">
        <f>SUM(I59:O59)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86"/>
      <c r="Q59" s="1"/>
      <c r="R59" s="1"/>
      <c r="S59" s="1"/>
      <c r="T59" s="1"/>
      <c r="U59" s="1"/>
      <c r="V59" s="1"/>
      <c r="W59" s="1"/>
    </row>
    <row r="60" spans="1:23" ht="16.5" customHeight="1">
      <c r="A60" s="112" t="s">
        <v>25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4"/>
      <c r="Q60" s="1"/>
      <c r="R60" s="1"/>
      <c r="S60" s="1"/>
      <c r="T60" s="1"/>
      <c r="U60" s="1"/>
      <c r="V60" s="1"/>
      <c r="W60" s="1"/>
    </row>
    <row r="61" spans="1:16" ht="18" customHeight="1">
      <c r="A61" s="72" t="s">
        <v>46</v>
      </c>
      <c r="B61" s="110" t="s">
        <v>19</v>
      </c>
      <c r="C61" s="110"/>
      <c r="D61" s="64" t="s">
        <v>11</v>
      </c>
      <c r="E61" s="65" t="s">
        <v>68</v>
      </c>
      <c r="F61" s="110" t="s">
        <v>0</v>
      </c>
      <c r="G61" s="33" t="s">
        <v>1</v>
      </c>
      <c r="H61" s="21">
        <f aca="true" t="shared" si="6" ref="H61:M61">SUM(H63+H64+H66+H67)</f>
        <v>969261</v>
      </c>
      <c r="I61" s="21">
        <f t="shared" si="6"/>
        <v>969261</v>
      </c>
      <c r="J61" s="21">
        <f t="shared" si="6"/>
        <v>0</v>
      </c>
      <c r="K61" s="21">
        <f t="shared" si="6"/>
        <v>0</v>
      </c>
      <c r="L61" s="21">
        <f t="shared" si="6"/>
        <v>0</v>
      </c>
      <c r="M61" s="21">
        <f t="shared" si="6"/>
        <v>0</v>
      </c>
      <c r="N61" s="21">
        <f>SUM(N63+N64+N66+N67)</f>
        <v>0</v>
      </c>
      <c r="O61" s="21">
        <f>SUM(O63+O64+O66+O67)</f>
        <v>0</v>
      </c>
      <c r="P61" s="65" t="s">
        <v>70</v>
      </c>
    </row>
    <row r="62" spans="1:16" ht="30">
      <c r="A62" s="72"/>
      <c r="B62" s="110"/>
      <c r="C62" s="110"/>
      <c r="D62" s="64"/>
      <c r="E62" s="66"/>
      <c r="F62" s="110"/>
      <c r="G62" s="33" t="s">
        <v>2</v>
      </c>
      <c r="H62" s="22"/>
      <c r="I62" s="22"/>
      <c r="J62" s="22"/>
      <c r="K62" s="22"/>
      <c r="L62" s="22"/>
      <c r="M62" s="22"/>
      <c r="N62" s="22"/>
      <c r="O62" s="22"/>
      <c r="P62" s="66"/>
    </row>
    <row r="63" spans="1:16" ht="30">
      <c r="A63" s="72"/>
      <c r="B63" s="110"/>
      <c r="C63" s="110"/>
      <c r="D63" s="64"/>
      <c r="E63" s="66"/>
      <c r="F63" s="110"/>
      <c r="G63" s="33" t="s">
        <v>3</v>
      </c>
      <c r="H63" s="22">
        <f>SUM(I63:O63)</f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66"/>
    </row>
    <row r="64" spans="1:16" ht="12.75" customHeight="1">
      <c r="A64" s="72"/>
      <c r="B64" s="110"/>
      <c r="C64" s="110"/>
      <c r="D64" s="64"/>
      <c r="E64" s="66"/>
      <c r="F64" s="110"/>
      <c r="G64" s="68" t="s">
        <v>4</v>
      </c>
      <c r="H64" s="58">
        <f>I64+J64+K64+L64+M64+N64+O64</f>
        <v>620000</v>
      </c>
      <c r="I64" s="58">
        <v>620000</v>
      </c>
      <c r="J64" s="58">
        <v>0</v>
      </c>
      <c r="K64" s="58">
        <v>0</v>
      </c>
      <c r="L64" s="58">
        <v>0</v>
      </c>
      <c r="M64" s="58">
        <v>0</v>
      </c>
      <c r="N64" s="120">
        <v>0</v>
      </c>
      <c r="O64" s="58">
        <v>0</v>
      </c>
      <c r="P64" s="66"/>
    </row>
    <row r="65" spans="1:16" ht="18.75" customHeight="1">
      <c r="A65" s="72"/>
      <c r="B65" s="110"/>
      <c r="C65" s="110"/>
      <c r="D65" s="64"/>
      <c r="E65" s="66"/>
      <c r="F65" s="110"/>
      <c r="G65" s="69"/>
      <c r="H65" s="59"/>
      <c r="I65" s="59"/>
      <c r="J65" s="59"/>
      <c r="K65" s="59"/>
      <c r="L65" s="59"/>
      <c r="M65" s="59"/>
      <c r="N65" s="121"/>
      <c r="O65" s="59"/>
      <c r="P65" s="66"/>
    </row>
    <row r="66" spans="1:16" ht="30">
      <c r="A66" s="72"/>
      <c r="B66" s="110"/>
      <c r="C66" s="110"/>
      <c r="D66" s="64"/>
      <c r="E66" s="66"/>
      <c r="F66" s="110"/>
      <c r="G66" s="34" t="s">
        <v>5</v>
      </c>
      <c r="H66" s="43">
        <f>SUM(I66:O66)</f>
        <v>349261</v>
      </c>
      <c r="I66" s="23">
        <v>349261</v>
      </c>
      <c r="J66" s="23">
        <v>0</v>
      </c>
      <c r="K66" s="23">
        <v>0</v>
      </c>
      <c r="L66" s="23">
        <v>0</v>
      </c>
      <c r="M66" s="23">
        <v>0</v>
      </c>
      <c r="N66" s="22">
        <v>0</v>
      </c>
      <c r="O66" s="22">
        <v>0</v>
      </c>
      <c r="P66" s="66"/>
    </row>
    <row r="67" spans="1:16" ht="163.5" customHeight="1">
      <c r="A67" s="72"/>
      <c r="B67" s="110"/>
      <c r="C67" s="110"/>
      <c r="D67" s="64"/>
      <c r="E67" s="67"/>
      <c r="F67" s="110"/>
      <c r="G67" s="33" t="s">
        <v>6</v>
      </c>
      <c r="H67" s="22">
        <f>SUM(I67:O67)</f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67"/>
    </row>
    <row r="68" spans="1:16" ht="20.25" customHeight="1">
      <c r="A68" s="72" t="s">
        <v>45</v>
      </c>
      <c r="B68" s="85" t="s">
        <v>39</v>
      </c>
      <c r="C68" s="86"/>
      <c r="D68" s="64" t="s">
        <v>11</v>
      </c>
      <c r="E68" s="65"/>
      <c r="F68" s="110" t="s">
        <v>0</v>
      </c>
      <c r="G68" s="33" t="s">
        <v>1</v>
      </c>
      <c r="H68" s="21">
        <f aca="true" t="shared" si="7" ref="H68:O68">SUM(H70+H71+H73+H74)</f>
        <v>0</v>
      </c>
      <c r="I68" s="21">
        <f t="shared" si="7"/>
        <v>0</v>
      </c>
      <c r="J68" s="21">
        <f t="shared" si="7"/>
        <v>0</v>
      </c>
      <c r="K68" s="21">
        <f t="shared" si="7"/>
        <v>0</v>
      </c>
      <c r="L68" s="21">
        <f t="shared" si="7"/>
        <v>0</v>
      </c>
      <c r="M68" s="21">
        <f t="shared" si="7"/>
        <v>0</v>
      </c>
      <c r="N68" s="21">
        <f t="shared" si="7"/>
        <v>0</v>
      </c>
      <c r="O68" s="21">
        <f t="shared" si="7"/>
        <v>0</v>
      </c>
      <c r="P68" s="110" t="s">
        <v>23</v>
      </c>
    </row>
    <row r="69" spans="1:16" ht="30">
      <c r="A69" s="72"/>
      <c r="B69" s="86"/>
      <c r="C69" s="86"/>
      <c r="D69" s="64"/>
      <c r="E69" s="66"/>
      <c r="F69" s="110"/>
      <c r="G69" s="33" t="s">
        <v>2</v>
      </c>
      <c r="H69" s="22"/>
      <c r="I69" s="22"/>
      <c r="J69" s="22"/>
      <c r="K69" s="22"/>
      <c r="L69" s="22"/>
      <c r="M69" s="22"/>
      <c r="N69" s="22"/>
      <c r="O69" s="22"/>
      <c r="P69" s="110"/>
    </row>
    <row r="70" spans="1:16" ht="30">
      <c r="A70" s="72"/>
      <c r="B70" s="86"/>
      <c r="C70" s="86"/>
      <c r="D70" s="64"/>
      <c r="E70" s="66"/>
      <c r="F70" s="110"/>
      <c r="G70" s="33" t="s">
        <v>3</v>
      </c>
      <c r="H70" s="22">
        <f>SUM(I70:O70)</f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110"/>
    </row>
    <row r="71" spans="1:16" ht="12.75" customHeight="1">
      <c r="A71" s="72"/>
      <c r="B71" s="86"/>
      <c r="C71" s="86"/>
      <c r="D71" s="64"/>
      <c r="E71" s="66"/>
      <c r="F71" s="110"/>
      <c r="G71" s="80" t="s">
        <v>4</v>
      </c>
      <c r="H71" s="81">
        <f>I71+J71+K71+L71+M71+N71+O71</f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58">
        <v>0</v>
      </c>
      <c r="O71" s="58">
        <v>0</v>
      </c>
      <c r="P71" s="110"/>
    </row>
    <row r="72" spans="1:16" ht="16.5" customHeight="1">
      <c r="A72" s="72"/>
      <c r="B72" s="86"/>
      <c r="C72" s="86"/>
      <c r="D72" s="64"/>
      <c r="E72" s="66"/>
      <c r="F72" s="110"/>
      <c r="G72" s="80"/>
      <c r="H72" s="81"/>
      <c r="I72" s="81"/>
      <c r="J72" s="81"/>
      <c r="K72" s="81"/>
      <c r="L72" s="81"/>
      <c r="M72" s="81"/>
      <c r="N72" s="59"/>
      <c r="O72" s="59"/>
      <c r="P72" s="110"/>
    </row>
    <row r="73" spans="1:16" ht="30">
      <c r="A73" s="72"/>
      <c r="B73" s="86"/>
      <c r="C73" s="86"/>
      <c r="D73" s="64"/>
      <c r="E73" s="66"/>
      <c r="F73" s="110"/>
      <c r="G73" s="34" t="s">
        <v>5</v>
      </c>
      <c r="H73" s="23">
        <f>SUM(I73:O73)</f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2">
        <v>0</v>
      </c>
      <c r="O73" s="22">
        <v>0</v>
      </c>
      <c r="P73" s="110"/>
    </row>
    <row r="74" spans="1:16" ht="45">
      <c r="A74" s="72"/>
      <c r="B74" s="86"/>
      <c r="C74" s="86"/>
      <c r="D74" s="64"/>
      <c r="E74" s="67"/>
      <c r="F74" s="110"/>
      <c r="G74" s="33" t="s">
        <v>6</v>
      </c>
      <c r="H74" s="22">
        <f>SUM(I74:O74)</f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110"/>
    </row>
    <row r="75" spans="1:16" ht="15.75" customHeight="1">
      <c r="A75" s="72" t="s">
        <v>44</v>
      </c>
      <c r="B75" s="85" t="s">
        <v>26</v>
      </c>
      <c r="C75" s="86"/>
      <c r="D75" s="64" t="s">
        <v>11</v>
      </c>
      <c r="E75" s="65"/>
      <c r="F75" s="110" t="s">
        <v>0</v>
      </c>
      <c r="G75" s="33" t="s">
        <v>1</v>
      </c>
      <c r="H75" s="21">
        <f aca="true" t="shared" si="8" ref="H75:O75">SUM(H77+H78+H80+H81)</f>
        <v>205000</v>
      </c>
      <c r="I75" s="21">
        <f t="shared" si="8"/>
        <v>45000</v>
      </c>
      <c r="J75" s="21">
        <f t="shared" si="8"/>
        <v>40000</v>
      </c>
      <c r="K75" s="21">
        <f t="shared" si="8"/>
        <v>40000</v>
      </c>
      <c r="L75" s="21">
        <f t="shared" si="8"/>
        <v>40000</v>
      </c>
      <c r="M75" s="21">
        <f t="shared" si="8"/>
        <v>40000</v>
      </c>
      <c r="N75" s="21">
        <f t="shared" si="8"/>
        <v>0</v>
      </c>
      <c r="O75" s="21">
        <f t="shared" si="8"/>
        <v>0</v>
      </c>
      <c r="P75" s="110" t="s">
        <v>62</v>
      </c>
    </row>
    <row r="76" spans="1:16" ht="30">
      <c r="A76" s="72"/>
      <c r="B76" s="86"/>
      <c r="C76" s="86"/>
      <c r="D76" s="64"/>
      <c r="E76" s="66"/>
      <c r="F76" s="110"/>
      <c r="G76" s="33" t="s">
        <v>2</v>
      </c>
      <c r="H76" s="22"/>
      <c r="I76" s="22"/>
      <c r="J76" s="22"/>
      <c r="K76" s="22"/>
      <c r="L76" s="22"/>
      <c r="M76" s="22"/>
      <c r="N76" s="22"/>
      <c r="O76" s="22"/>
      <c r="P76" s="110"/>
    </row>
    <row r="77" spans="1:16" ht="30">
      <c r="A77" s="72"/>
      <c r="B77" s="86"/>
      <c r="C77" s="86"/>
      <c r="D77" s="64"/>
      <c r="E77" s="66"/>
      <c r="F77" s="110"/>
      <c r="G77" s="33" t="s">
        <v>3</v>
      </c>
      <c r="H77" s="22">
        <f>SUM(I77:O77)</f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110"/>
    </row>
    <row r="78" spans="1:16" ht="12.75" customHeight="1">
      <c r="A78" s="72"/>
      <c r="B78" s="86"/>
      <c r="C78" s="86"/>
      <c r="D78" s="64"/>
      <c r="E78" s="66"/>
      <c r="F78" s="110"/>
      <c r="G78" s="80" t="s">
        <v>4</v>
      </c>
      <c r="H78" s="81">
        <f>I78+J78+K78+L78+M78+N78+O78</f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58">
        <v>0</v>
      </c>
      <c r="O78" s="58">
        <v>0</v>
      </c>
      <c r="P78" s="110"/>
    </row>
    <row r="79" spans="1:16" ht="12.75" customHeight="1">
      <c r="A79" s="72"/>
      <c r="B79" s="86"/>
      <c r="C79" s="86"/>
      <c r="D79" s="64"/>
      <c r="E79" s="66"/>
      <c r="F79" s="110"/>
      <c r="G79" s="80"/>
      <c r="H79" s="81"/>
      <c r="I79" s="81"/>
      <c r="J79" s="81"/>
      <c r="K79" s="81"/>
      <c r="L79" s="81"/>
      <c r="M79" s="81"/>
      <c r="N79" s="59"/>
      <c r="O79" s="59"/>
      <c r="P79" s="110"/>
    </row>
    <row r="80" spans="1:16" ht="30">
      <c r="A80" s="72"/>
      <c r="B80" s="86"/>
      <c r="C80" s="86"/>
      <c r="D80" s="64"/>
      <c r="E80" s="66"/>
      <c r="F80" s="110"/>
      <c r="G80" s="34" t="s">
        <v>5</v>
      </c>
      <c r="H80" s="23">
        <f>SUM(I80:O80)</f>
        <v>205000</v>
      </c>
      <c r="I80" s="23">
        <v>45000</v>
      </c>
      <c r="J80" s="23">
        <v>40000</v>
      </c>
      <c r="K80" s="23">
        <v>40000</v>
      </c>
      <c r="L80" s="23">
        <v>40000</v>
      </c>
      <c r="M80" s="23">
        <v>40000</v>
      </c>
      <c r="N80" s="22">
        <v>0</v>
      </c>
      <c r="O80" s="22">
        <v>0</v>
      </c>
      <c r="P80" s="110"/>
    </row>
    <row r="81" spans="1:16" ht="45">
      <c r="A81" s="72"/>
      <c r="B81" s="86"/>
      <c r="C81" s="86"/>
      <c r="D81" s="64"/>
      <c r="E81" s="67"/>
      <c r="F81" s="110"/>
      <c r="G81" s="33" t="s">
        <v>6</v>
      </c>
      <c r="H81" s="22">
        <f>SUM(I81:O81)</f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110"/>
    </row>
    <row r="82" spans="1:16" ht="16.5" customHeight="1">
      <c r="A82" s="72" t="s">
        <v>47</v>
      </c>
      <c r="B82" s="85" t="s">
        <v>27</v>
      </c>
      <c r="C82" s="86"/>
      <c r="D82" s="64" t="s">
        <v>11</v>
      </c>
      <c r="E82" s="65"/>
      <c r="F82" s="110" t="s">
        <v>0</v>
      </c>
      <c r="G82" s="33" t="s">
        <v>1</v>
      </c>
      <c r="H82" s="21">
        <f aca="true" t="shared" si="9" ref="H82:O82">SUM(H84+H85+H87+H88)</f>
        <v>52823</v>
      </c>
      <c r="I82" s="21">
        <f t="shared" si="9"/>
        <v>52823</v>
      </c>
      <c r="J82" s="21">
        <f t="shared" si="9"/>
        <v>0</v>
      </c>
      <c r="K82" s="21">
        <f t="shared" si="9"/>
        <v>0</v>
      </c>
      <c r="L82" s="21">
        <f t="shared" si="9"/>
        <v>0</v>
      </c>
      <c r="M82" s="21">
        <f t="shared" si="9"/>
        <v>0</v>
      </c>
      <c r="N82" s="21">
        <f t="shared" si="9"/>
        <v>0</v>
      </c>
      <c r="O82" s="21">
        <f t="shared" si="9"/>
        <v>0</v>
      </c>
      <c r="P82" s="110" t="s">
        <v>66</v>
      </c>
    </row>
    <row r="83" spans="1:16" ht="30">
      <c r="A83" s="72"/>
      <c r="B83" s="86"/>
      <c r="C83" s="86"/>
      <c r="D83" s="64"/>
      <c r="E83" s="66"/>
      <c r="F83" s="110"/>
      <c r="G83" s="33" t="s">
        <v>2</v>
      </c>
      <c r="H83" s="22"/>
      <c r="I83" s="22"/>
      <c r="J83" s="22"/>
      <c r="K83" s="22"/>
      <c r="L83" s="22"/>
      <c r="M83" s="22"/>
      <c r="N83" s="22"/>
      <c r="O83" s="22"/>
      <c r="P83" s="110"/>
    </row>
    <row r="84" spans="1:16" ht="30">
      <c r="A84" s="72"/>
      <c r="B84" s="86"/>
      <c r="C84" s="86"/>
      <c r="D84" s="64"/>
      <c r="E84" s="66"/>
      <c r="F84" s="110"/>
      <c r="G84" s="33" t="s">
        <v>3</v>
      </c>
      <c r="H84" s="22">
        <f>SUM(I84:O84)</f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110"/>
    </row>
    <row r="85" spans="1:16" ht="12.75" customHeight="1">
      <c r="A85" s="72"/>
      <c r="B85" s="86"/>
      <c r="C85" s="86"/>
      <c r="D85" s="64"/>
      <c r="E85" s="66"/>
      <c r="F85" s="110"/>
      <c r="G85" s="80" t="s">
        <v>4</v>
      </c>
      <c r="H85" s="81">
        <f>I85+J85+K85+L85+M85+N85+O85</f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58">
        <v>0</v>
      </c>
      <c r="O85" s="58">
        <v>0</v>
      </c>
      <c r="P85" s="110"/>
    </row>
    <row r="86" spans="1:16" ht="12.75" customHeight="1">
      <c r="A86" s="72"/>
      <c r="B86" s="86"/>
      <c r="C86" s="86"/>
      <c r="D86" s="64"/>
      <c r="E86" s="66"/>
      <c r="F86" s="110"/>
      <c r="G86" s="80"/>
      <c r="H86" s="81"/>
      <c r="I86" s="81"/>
      <c r="J86" s="81"/>
      <c r="K86" s="81"/>
      <c r="L86" s="81"/>
      <c r="M86" s="81"/>
      <c r="N86" s="59"/>
      <c r="O86" s="59"/>
      <c r="P86" s="110"/>
    </row>
    <row r="87" spans="1:16" ht="30">
      <c r="A87" s="72"/>
      <c r="B87" s="86"/>
      <c r="C87" s="86"/>
      <c r="D87" s="64"/>
      <c r="E87" s="66"/>
      <c r="F87" s="110"/>
      <c r="G87" s="34" t="s">
        <v>5</v>
      </c>
      <c r="H87" s="23">
        <f>SUM(I87:O87)</f>
        <v>52823</v>
      </c>
      <c r="I87" s="23">
        <v>52823</v>
      </c>
      <c r="J87" s="23">
        <v>0</v>
      </c>
      <c r="K87" s="23">
        <v>0</v>
      </c>
      <c r="L87" s="23">
        <v>0</v>
      </c>
      <c r="M87" s="23">
        <v>0</v>
      </c>
      <c r="N87" s="22">
        <v>0</v>
      </c>
      <c r="O87" s="22">
        <v>0</v>
      </c>
      <c r="P87" s="110"/>
    </row>
    <row r="88" spans="1:16" ht="45">
      <c r="A88" s="72"/>
      <c r="B88" s="86"/>
      <c r="C88" s="86"/>
      <c r="D88" s="64"/>
      <c r="E88" s="67"/>
      <c r="F88" s="110"/>
      <c r="G88" s="33" t="s">
        <v>6</v>
      </c>
      <c r="H88" s="22">
        <f>SUM(I88:O88)</f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110"/>
    </row>
    <row r="89" spans="1:16" ht="15.75">
      <c r="A89" s="157" t="s">
        <v>60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9"/>
    </row>
    <row r="90" spans="1:16" ht="17.25" customHeight="1">
      <c r="A90" s="112" t="s">
        <v>61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4"/>
    </row>
    <row r="91" spans="1:16" ht="17.25" customHeight="1">
      <c r="A91" s="72" t="s">
        <v>46</v>
      </c>
      <c r="B91" s="85" t="s">
        <v>55</v>
      </c>
      <c r="C91" s="86"/>
      <c r="D91" s="64" t="s">
        <v>11</v>
      </c>
      <c r="E91" s="65" t="s">
        <v>30</v>
      </c>
      <c r="F91" s="110" t="s">
        <v>0</v>
      </c>
      <c r="G91" s="33" t="s">
        <v>1</v>
      </c>
      <c r="H91" s="21">
        <f>SUM(H93+H94+H96+H97)</f>
        <v>95463896</v>
      </c>
      <c r="I91" s="21">
        <f aca="true" t="shared" si="10" ref="I91:O91">SUM(I93+I94+I96+I97)</f>
        <v>18278097</v>
      </c>
      <c r="J91" s="21">
        <f t="shared" si="10"/>
        <v>18750863</v>
      </c>
      <c r="K91" s="21">
        <f t="shared" si="10"/>
        <v>18899640</v>
      </c>
      <c r="L91" s="21">
        <f t="shared" si="10"/>
        <v>19460754</v>
      </c>
      <c r="M91" s="21">
        <f t="shared" si="10"/>
        <v>20074542</v>
      </c>
      <c r="N91" s="21">
        <f t="shared" si="10"/>
        <v>0</v>
      </c>
      <c r="O91" s="21">
        <f t="shared" si="10"/>
        <v>0</v>
      </c>
      <c r="P91" s="110" t="s">
        <v>24</v>
      </c>
    </row>
    <row r="92" spans="1:16" ht="30">
      <c r="A92" s="72"/>
      <c r="B92" s="86"/>
      <c r="C92" s="86"/>
      <c r="D92" s="64"/>
      <c r="E92" s="66"/>
      <c r="F92" s="110"/>
      <c r="G92" s="33" t="s">
        <v>2</v>
      </c>
      <c r="H92" s="22"/>
      <c r="I92" s="22"/>
      <c r="J92" s="22"/>
      <c r="K92" s="22"/>
      <c r="L92" s="22"/>
      <c r="M92" s="22"/>
      <c r="N92" s="22"/>
      <c r="O92" s="22"/>
      <c r="P92" s="110"/>
    </row>
    <row r="93" spans="1:16" ht="30">
      <c r="A93" s="72"/>
      <c r="B93" s="86"/>
      <c r="C93" s="86"/>
      <c r="D93" s="64"/>
      <c r="E93" s="66"/>
      <c r="F93" s="110"/>
      <c r="G93" s="33" t="s">
        <v>3</v>
      </c>
      <c r="H93" s="22">
        <f>SUM(I93:O93)</f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110"/>
    </row>
    <row r="94" spans="1:16" ht="12.75" customHeight="1">
      <c r="A94" s="72"/>
      <c r="B94" s="86"/>
      <c r="C94" s="86"/>
      <c r="D94" s="64"/>
      <c r="E94" s="66"/>
      <c r="F94" s="110"/>
      <c r="G94" s="80" t="s">
        <v>4</v>
      </c>
      <c r="H94" s="81">
        <f>I94+J94+K94+L94+M94+N94+O94</f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58">
        <v>0</v>
      </c>
      <c r="O94" s="58">
        <v>0</v>
      </c>
      <c r="P94" s="110"/>
    </row>
    <row r="95" spans="1:16" ht="12.75" customHeight="1">
      <c r="A95" s="72"/>
      <c r="B95" s="86"/>
      <c r="C95" s="86"/>
      <c r="D95" s="64"/>
      <c r="E95" s="66"/>
      <c r="F95" s="110"/>
      <c r="G95" s="80"/>
      <c r="H95" s="81"/>
      <c r="I95" s="81"/>
      <c r="J95" s="81"/>
      <c r="K95" s="81"/>
      <c r="L95" s="81"/>
      <c r="M95" s="81"/>
      <c r="N95" s="59"/>
      <c r="O95" s="59"/>
      <c r="P95" s="110"/>
    </row>
    <row r="96" spans="1:16" ht="30">
      <c r="A96" s="72"/>
      <c r="B96" s="86"/>
      <c r="C96" s="86"/>
      <c r="D96" s="64"/>
      <c r="E96" s="66"/>
      <c r="F96" s="110"/>
      <c r="G96" s="34" t="s">
        <v>5</v>
      </c>
      <c r="H96" s="23">
        <f>SUM(I96:O96)</f>
        <v>95463896</v>
      </c>
      <c r="I96" s="23">
        <v>18278097</v>
      </c>
      <c r="J96" s="23">
        <v>18750863</v>
      </c>
      <c r="K96" s="23">
        <v>18899640</v>
      </c>
      <c r="L96" s="23">
        <v>19460754</v>
      </c>
      <c r="M96" s="23">
        <v>20074542</v>
      </c>
      <c r="N96" s="22">
        <v>0</v>
      </c>
      <c r="O96" s="22">
        <v>0</v>
      </c>
      <c r="P96" s="110"/>
    </row>
    <row r="97" spans="1:18" ht="45">
      <c r="A97" s="72"/>
      <c r="B97" s="86"/>
      <c r="C97" s="86"/>
      <c r="D97" s="64"/>
      <c r="E97" s="67"/>
      <c r="F97" s="110"/>
      <c r="G97" s="33" t="s">
        <v>6</v>
      </c>
      <c r="H97" s="22">
        <f>SUM(I97:O97)</f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110"/>
      <c r="R97" s="53"/>
    </row>
    <row r="98" spans="1:18" ht="15.75">
      <c r="A98" s="107" t="s">
        <v>54</v>
      </c>
      <c r="B98" s="88" t="s">
        <v>41</v>
      </c>
      <c r="C98" s="89"/>
      <c r="D98" s="64" t="s">
        <v>11</v>
      </c>
      <c r="E98" s="65" t="s">
        <v>30</v>
      </c>
      <c r="F98" s="110" t="s">
        <v>0</v>
      </c>
      <c r="G98" s="33" t="s">
        <v>1</v>
      </c>
      <c r="H98" s="21">
        <f aca="true" t="shared" si="11" ref="H98:M98">SUM(H100+H101+H103+H104)</f>
        <v>8000</v>
      </c>
      <c r="I98" s="21">
        <f t="shared" si="11"/>
        <v>0</v>
      </c>
      <c r="J98" s="21">
        <f t="shared" si="11"/>
        <v>4000</v>
      </c>
      <c r="K98" s="21">
        <f t="shared" si="11"/>
        <v>0</v>
      </c>
      <c r="L98" s="21">
        <f t="shared" si="11"/>
        <v>4000</v>
      </c>
      <c r="M98" s="21">
        <f t="shared" si="11"/>
        <v>0</v>
      </c>
      <c r="N98" s="22"/>
      <c r="O98" s="22"/>
      <c r="P98" s="65" t="s">
        <v>65</v>
      </c>
      <c r="R98" s="53"/>
    </row>
    <row r="99" spans="1:18" ht="30">
      <c r="A99" s="108"/>
      <c r="B99" s="90"/>
      <c r="C99" s="91"/>
      <c r="D99" s="64"/>
      <c r="E99" s="66"/>
      <c r="F99" s="110"/>
      <c r="G99" s="33" t="s">
        <v>2</v>
      </c>
      <c r="H99" s="22"/>
      <c r="I99" s="22"/>
      <c r="J99" s="22"/>
      <c r="K99" s="22"/>
      <c r="L99" s="22"/>
      <c r="M99" s="22"/>
      <c r="N99" s="22"/>
      <c r="O99" s="22"/>
      <c r="P99" s="66"/>
      <c r="R99" s="53"/>
    </row>
    <row r="100" spans="1:18" ht="30">
      <c r="A100" s="108"/>
      <c r="B100" s="90"/>
      <c r="C100" s="91"/>
      <c r="D100" s="64"/>
      <c r="E100" s="66"/>
      <c r="F100" s="110"/>
      <c r="G100" s="33" t="s">
        <v>3</v>
      </c>
      <c r="H100" s="22">
        <f>SUM(I100:O100)</f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/>
      <c r="O100" s="22"/>
      <c r="P100" s="66"/>
      <c r="R100" s="53"/>
    </row>
    <row r="101" spans="1:18" ht="15.75">
      <c r="A101" s="108"/>
      <c r="B101" s="90"/>
      <c r="C101" s="91"/>
      <c r="D101" s="64"/>
      <c r="E101" s="66"/>
      <c r="F101" s="110"/>
      <c r="G101" s="80" t="s">
        <v>4</v>
      </c>
      <c r="H101" s="81">
        <f>I101+J101+K101+L101+M101+N101+O101</f>
        <v>0</v>
      </c>
      <c r="I101" s="81">
        <v>0</v>
      </c>
      <c r="J101" s="81">
        <v>0</v>
      </c>
      <c r="K101" s="81">
        <v>0</v>
      </c>
      <c r="L101" s="81">
        <v>0</v>
      </c>
      <c r="M101" s="65">
        <v>0</v>
      </c>
      <c r="N101" s="22"/>
      <c r="O101" s="22"/>
      <c r="P101" s="66"/>
      <c r="R101" s="53"/>
    </row>
    <row r="102" spans="1:18" ht="15.75">
      <c r="A102" s="108"/>
      <c r="B102" s="90"/>
      <c r="C102" s="91"/>
      <c r="D102" s="64"/>
      <c r="E102" s="66"/>
      <c r="F102" s="110"/>
      <c r="G102" s="80"/>
      <c r="H102" s="81"/>
      <c r="I102" s="81"/>
      <c r="J102" s="81"/>
      <c r="K102" s="81"/>
      <c r="L102" s="81"/>
      <c r="M102" s="67"/>
      <c r="N102" s="22"/>
      <c r="O102" s="22"/>
      <c r="P102" s="66"/>
      <c r="R102" s="53"/>
    </row>
    <row r="103" spans="1:18" ht="30">
      <c r="A103" s="108"/>
      <c r="B103" s="90"/>
      <c r="C103" s="91"/>
      <c r="D103" s="64"/>
      <c r="E103" s="66"/>
      <c r="F103" s="110"/>
      <c r="G103" s="34" t="s">
        <v>5</v>
      </c>
      <c r="H103" s="43">
        <f>SUM(I103:O103)</f>
        <v>8000</v>
      </c>
      <c r="I103" s="23">
        <v>0</v>
      </c>
      <c r="J103" s="23">
        <v>4000</v>
      </c>
      <c r="K103" s="23">
        <v>0</v>
      </c>
      <c r="L103" s="23">
        <v>4000</v>
      </c>
      <c r="M103" s="23">
        <v>0</v>
      </c>
      <c r="N103" s="22"/>
      <c r="O103" s="22"/>
      <c r="P103" s="66"/>
      <c r="R103" s="53"/>
    </row>
    <row r="104" spans="1:18" ht="45">
      <c r="A104" s="109"/>
      <c r="B104" s="92"/>
      <c r="C104" s="93"/>
      <c r="D104" s="64"/>
      <c r="E104" s="67"/>
      <c r="F104" s="110"/>
      <c r="G104" s="33" t="s">
        <v>6</v>
      </c>
      <c r="H104" s="22">
        <f>SUM(I104:O104)</f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/>
      <c r="O104" s="22"/>
      <c r="P104" s="67"/>
      <c r="R104" s="53"/>
    </row>
    <row r="105" spans="1:16" ht="18.75" customHeight="1">
      <c r="A105" s="107" t="s">
        <v>45</v>
      </c>
      <c r="B105" s="85" t="s">
        <v>40</v>
      </c>
      <c r="C105" s="86"/>
      <c r="D105" s="64" t="s">
        <v>11</v>
      </c>
      <c r="E105" s="65" t="s">
        <v>30</v>
      </c>
      <c r="F105" s="110" t="s">
        <v>0</v>
      </c>
      <c r="G105" s="33" t="s">
        <v>1</v>
      </c>
      <c r="H105" s="21">
        <f>SUM(H107:H111,H114:H118,H121:H125)</f>
        <v>328000</v>
      </c>
      <c r="I105" s="21">
        <f>SUM(I107:I111,I114:I118,I121:I125)</f>
        <v>36000</v>
      </c>
      <c r="J105" s="21">
        <f>SUM(J107:J111)</f>
        <v>63000</v>
      </c>
      <c r="K105" s="21">
        <f>SUM(K107:K111)</f>
        <v>63000</v>
      </c>
      <c r="L105" s="21">
        <f>SUM(L107:L111)</f>
        <v>63000</v>
      </c>
      <c r="M105" s="21">
        <f>SUM(M107:M111)</f>
        <v>63000</v>
      </c>
      <c r="N105" s="21">
        <f>SUM(N107+N108+N110+N111)</f>
        <v>0</v>
      </c>
      <c r="O105" s="21">
        <f>SUM(O107+O108+O110+O111)</f>
        <v>0</v>
      </c>
      <c r="P105" s="110" t="s">
        <v>21</v>
      </c>
    </row>
    <row r="106" spans="1:16" ht="30">
      <c r="A106" s="108"/>
      <c r="B106" s="86"/>
      <c r="C106" s="86"/>
      <c r="D106" s="64"/>
      <c r="E106" s="66"/>
      <c r="F106" s="110"/>
      <c r="G106" s="33" t="s">
        <v>2</v>
      </c>
      <c r="H106" s="22"/>
      <c r="I106" s="22"/>
      <c r="J106" s="22"/>
      <c r="K106" s="22"/>
      <c r="L106" s="22"/>
      <c r="M106" s="22"/>
      <c r="N106" s="22"/>
      <c r="O106" s="22"/>
      <c r="P106" s="110"/>
    </row>
    <row r="107" spans="1:16" ht="30">
      <c r="A107" s="108"/>
      <c r="B107" s="86"/>
      <c r="C107" s="86"/>
      <c r="D107" s="64"/>
      <c r="E107" s="66"/>
      <c r="F107" s="110"/>
      <c r="G107" s="33" t="s">
        <v>3</v>
      </c>
      <c r="H107" s="22">
        <f>SUM(I107:O107)</f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110"/>
    </row>
    <row r="108" spans="1:16" ht="12.75" customHeight="1">
      <c r="A108" s="108"/>
      <c r="B108" s="86"/>
      <c r="C108" s="86"/>
      <c r="D108" s="64"/>
      <c r="E108" s="66"/>
      <c r="F108" s="110"/>
      <c r="G108" s="80" t="s">
        <v>4</v>
      </c>
      <c r="H108" s="81">
        <f>I108+J108+K108+L108+M108+N108+O108</f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58">
        <v>0</v>
      </c>
      <c r="O108" s="58">
        <v>0</v>
      </c>
      <c r="P108" s="110"/>
    </row>
    <row r="109" spans="1:16" ht="15" customHeight="1">
      <c r="A109" s="108"/>
      <c r="B109" s="86"/>
      <c r="C109" s="86"/>
      <c r="D109" s="64"/>
      <c r="E109" s="66"/>
      <c r="F109" s="110"/>
      <c r="G109" s="80"/>
      <c r="H109" s="81"/>
      <c r="I109" s="81"/>
      <c r="J109" s="81"/>
      <c r="K109" s="81"/>
      <c r="L109" s="81"/>
      <c r="M109" s="81"/>
      <c r="N109" s="59"/>
      <c r="O109" s="59"/>
      <c r="P109" s="110"/>
    </row>
    <row r="110" spans="1:16" ht="30">
      <c r="A110" s="108"/>
      <c r="B110" s="86"/>
      <c r="C110" s="86"/>
      <c r="D110" s="64"/>
      <c r="E110" s="66"/>
      <c r="F110" s="110"/>
      <c r="G110" s="34" t="s">
        <v>5</v>
      </c>
      <c r="H110" s="43">
        <f>SUM(I110:O110)</f>
        <v>288000</v>
      </c>
      <c r="I110" s="23">
        <v>36000</v>
      </c>
      <c r="J110" s="23">
        <v>63000</v>
      </c>
      <c r="K110" s="23">
        <v>63000</v>
      </c>
      <c r="L110" s="23">
        <v>63000</v>
      </c>
      <c r="M110" s="23">
        <v>63000</v>
      </c>
      <c r="N110" s="22">
        <v>0</v>
      </c>
      <c r="O110" s="22">
        <f>N110</f>
        <v>0</v>
      </c>
      <c r="P110" s="110"/>
    </row>
    <row r="111" spans="1:16" ht="45">
      <c r="A111" s="109"/>
      <c r="B111" s="86"/>
      <c r="C111" s="86"/>
      <c r="D111" s="64"/>
      <c r="E111" s="67"/>
      <c r="F111" s="110"/>
      <c r="G111" s="33" t="s">
        <v>6</v>
      </c>
      <c r="H111" s="22">
        <f>SUM(I111:O111)</f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110"/>
    </row>
    <row r="112" spans="1:16" ht="15.75">
      <c r="A112" s="156" t="s">
        <v>56</v>
      </c>
      <c r="B112" s="88" t="s">
        <v>42</v>
      </c>
      <c r="C112" s="89"/>
      <c r="D112" s="64" t="s">
        <v>11</v>
      </c>
      <c r="E112" s="65" t="s">
        <v>30</v>
      </c>
      <c r="F112" s="110" t="s">
        <v>0</v>
      </c>
      <c r="G112" s="33" t="s">
        <v>1</v>
      </c>
      <c r="H112" s="21">
        <f aca="true" t="shared" si="12" ref="H112:M112">SUM(H114+H115+H117+H118)</f>
        <v>32000</v>
      </c>
      <c r="I112" s="21">
        <f t="shared" si="12"/>
        <v>0</v>
      </c>
      <c r="J112" s="21">
        <f t="shared" si="12"/>
        <v>8000</v>
      </c>
      <c r="K112" s="21">
        <f t="shared" si="12"/>
        <v>8000</v>
      </c>
      <c r="L112" s="21">
        <f t="shared" si="12"/>
        <v>8000</v>
      </c>
      <c r="M112" s="21">
        <f t="shared" si="12"/>
        <v>8000</v>
      </c>
      <c r="N112" s="22"/>
      <c r="O112" s="22"/>
      <c r="P112" s="65" t="s">
        <v>63</v>
      </c>
    </row>
    <row r="113" spans="1:16" ht="30">
      <c r="A113" s="156"/>
      <c r="B113" s="90"/>
      <c r="C113" s="91"/>
      <c r="D113" s="64"/>
      <c r="E113" s="66"/>
      <c r="F113" s="110"/>
      <c r="G113" s="33" t="s">
        <v>2</v>
      </c>
      <c r="H113" s="22"/>
      <c r="I113" s="22"/>
      <c r="J113" s="22"/>
      <c r="K113" s="22"/>
      <c r="L113" s="22"/>
      <c r="M113" s="22"/>
      <c r="N113" s="22"/>
      <c r="O113" s="22"/>
      <c r="P113" s="66"/>
    </row>
    <row r="114" spans="1:16" ht="30">
      <c r="A114" s="156"/>
      <c r="B114" s="90"/>
      <c r="C114" s="91"/>
      <c r="D114" s="64"/>
      <c r="E114" s="66"/>
      <c r="F114" s="110"/>
      <c r="G114" s="33" t="s">
        <v>3</v>
      </c>
      <c r="H114" s="22">
        <f>SUM(I114:O114)</f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/>
      <c r="O114" s="22"/>
      <c r="P114" s="66"/>
    </row>
    <row r="115" spans="1:16" ht="15.75">
      <c r="A115" s="156"/>
      <c r="B115" s="90"/>
      <c r="C115" s="91"/>
      <c r="D115" s="64"/>
      <c r="E115" s="66"/>
      <c r="F115" s="110"/>
      <c r="G115" s="80" t="s">
        <v>4</v>
      </c>
      <c r="H115" s="81">
        <f>I115+J115+K115+L115+M115+N115+O115</f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22"/>
      <c r="O115" s="22"/>
      <c r="P115" s="66"/>
    </row>
    <row r="116" spans="1:16" ht="15.75">
      <c r="A116" s="156"/>
      <c r="B116" s="90"/>
      <c r="C116" s="91"/>
      <c r="D116" s="64"/>
      <c r="E116" s="66"/>
      <c r="F116" s="110"/>
      <c r="G116" s="80"/>
      <c r="H116" s="81"/>
      <c r="I116" s="81"/>
      <c r="J116" s="81"/>
      <c r="K116" s="81"/>
      <c r="L116" s="81"/>
      <c r="M116" s="81"/>
      <c r="N116" s="22"/>
      <c r="O116" s="22"/>
      <c r="P116" s="66"/>
    </row>
    <row r="117" spans="1:16" ht="30">
      <c r="A117" s="156"/>
      <c r="B117" s="90"/>
      <c r="C117" s="91"/>
      <c r="D117" s="64"/>
      <c r="E117" s="66"/>
      <c r="F117" s="110"/>
      <c r="G117" s="34" t="s">
        <v>5</v>
      </c>
      <c r="H117" s="43">
        <f>SUM(I117:O117)</f>
        <v>32000</v>
      </c>
      <c r="I117" s="23">
        <v>0</v>
      </c>
      <c r="J117" s="23">
        <v>8000</v>
      </c>
      <c r="K117" s="23">
        <v>8000</v>
      </c>
      <c r="L117" s="23">
        <v>8000</v>
      </c>
      <c r="M117" s="23">
        <v>8000</v>
      </c>
      <c r="N117" s="22"/>
      <c r="O117" s="22"/>
      <c r="P117" s="66"/>
    </row>
    <row r="118" spans="1:16" ht="45">
      <c r="A118" s="156"/>
      <c r="B118" s="92"/>
      <c r="C118" s="93"/>
      <c r="D118" s="64"/>
      <c r="E118" s="67"/>
      <c r="F118" s="110"/>
      <c r="G118" s="33" t="s">
        <v>6</v>
      </c>
      <c r="H118" s="22">
        <f>SUM(I118:O118)</f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/>
      <c r="O118" s="22"/>
      <c r="P118" s="67"/>
    </row>
    <row r="119" spans="1:16" ht="15.75">
      <c r="A119" s="74" t="s">
        <v>57</v>
      </c>
      <c r="B119" s="88" t="s">
        <v>43</v>
      </c>
      <c r="C119" s="89"/>
      <c r="D119" s="64" t="s">
        <v>11</v>
      </c>
      <c r="E119" s="65" t="s">
        <v>30</v>
      </c>
      <c r="F119" s="110" t="s">
        <v>0</v>
      </c>
      <c r="G119" s="33" t="s">
        <v>1</v>
      </c>
      <c r="H119" s="21">
        <f aca="true" t="shared" si="13" ref="H119:M119">SUM(H121+H122+H124+H125)</f>
        <v>8000</v>
      </c>
      <c r="I119" s="21">
        <f t="shared" si="13"/>
        <v>0</v>
      </c>
      <c r="J119" s="21">
        <f t="shared" si="13"/>
        <v>2000</v>
      </c>
      <c r="K119" s="21">
        <f t="shared" si="13"/>
        <v>2000</v>
      </c>
      <c r="L119" s="21">
        <f t="shared" si="13"/>
        <v>2000</v>
      </c>
      <c r="M119" s="21">
        <f t="shared" si="13"/>
        <v>2000</v>
      </c>
      <c r="N119" s="22"/>
      <c r="O119" s="22"/>
      <c r="P119" s="65" t="s">
        <v>64</v>
      </c>
    </row>
    <row r="120" spans="1:16" ht="30">
      <c r="A120" s="74"/>
      <c r="B120" s="90"/>
      <c r="C120" s="91"/>
      <c r="D120" s="64"/>
      <c r="E120" s="66"/>
      <c r="F120" s="110"/>
      <c r="G120" s="33" t="s">
        <v>2</v>
      </c>
      <c r="H120" s="22"/>
      <c r="I120" s="22"/>
      <c r="J120" s="22"/>
      <c r="K120" s="22"/>
      <c r="L120" s="22"/>
      <c r="M120" s="22"/>
      <c r="N120" s="22"/>
      <c r="O120" s="22"/>
      <c r="P120" s="66"/>
    </row>
    <row r="121" spans="1:16" ht="30">
      <c r="A121" s="74"/>
      <c r="B121" s="90"/>
      <c r="C121" s="91"/>
      <c r="D121" s="64"/>
      <c r="E121" s="66"/>
      <c r="F121" s="110"/>
      <c r="G121" s="33" t="s">
        <v>3</v>
      </c>
      <c r="H121" s="22">
        <f>SUM(I121:O121)</f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/>
      <c r="O121" s="22"/>
      <c r="P121" s="66"/>
    </row>
    <row r="122" spans="1:16" ht="15.75">
      <c r="A122" s="74"/>
      <c r="B122" s="90"/>
      <c r="C122" s="91"/>
      <c r="D122" s="64"/>
      <c r="E122" s="66"/>
      <c r="F122" s="110"/>
      <c r="G122" s="80" t="s">
        <v>4</v>
      </c>
      <c r="H122" s="81">
        <f>I122+J122+K122+L122+M122+N122+O122</f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22"/>
      <c r="O122" s="22"/>
      <c r="P122" s="66"/>
    </row>
    <row r="123" spans="1:16" ht="15.75">
      <c r="A123" s="74"/>
      <c r="B123" s="90"/>
      <c r="C123" s="91"/>
      <c r="D123" s="64"/>
      <c r="E123" s="66"/>
      <c r="F123" s="110"/>
      <c r="G123" s="80"/>
      <c r="H123" s="81"/>
      <c r="I123" s="81"/>
      <c r="J123" s="81"/>
      <c r="K123" s="81"/>
      <c r="L123" s="81"/>
      <c r="M123" s="81"/>
      <c r="N123" s="22"/>
      <c r="O123" s="22"/>
      <c r="P123" s="66"/>
    </row>
    <row r="124" spans="1:16" ht="30">
      <c r="A124" s="74"/>
      <c r="B124" s="90"/>
      <c r="C124" s="91"/>
      <c r="D124" s="64"/>
      <c r="E124" s="66"/>
      <c r="F124" s="110"/>
      <c r="G124" s="34" t="s">
        <v>5</v>
      </c>
      <c r="H124" s="43">
        <f>SUM(I124:O124)</f>
        <v>8000</v>
      </c>
      <c r="I124" s="23">
        <v>0</v>
      </c>
      <c r="J124" s="23">
        <v>2000</v>
      </c>
      <c r="K124" s="23">
        <v>2000</v>
      </c>
      <c r="L124" s="23">
        <v>2000</v>
      </c>
      <c r="M124" s="23">
        <v>2000</v>
      </c>
      <c r="N124" s="22"/>
      <c r="O124" s="22"/>
      <c r="P124" s="66"/>
    </row>
    <row r="125" spans="1:16" ht="45">
      <c r="A125" s="75"/>
      <c r="B125" s="92"/>
      <c r="C125" s="93"/>
      <c r="D125" s="64"/>
      <c r="E125" s="67"/>
      <c r="F125" s="110"/>
      <c r="G125" s="33" t="s">
        <v>6</v>
      </c>
      <c r="H125" s="22">
        <f>SUM(I125:O125)</f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/>
      <c r="O125" s="22"/>
      <c r="P125" s="67"/>
    </row>
    <row r="126" spans="1:16" ht="15.75">
      <c r="A126" s="73" t="s">
        <v>71</v>
      </c>
      <c r="B126" s="88" t="s">
        <v>72</v>
      </c>
      <c r="C126" s="89"/>
      <c r="D126" s="64" t="s">
        <v>11</v>
      </c>
      <c r="E126" s="65" t="s">
        <v>30</v>
      </c>
      <c r="F126" s="110" t="s">
        <v>0</v>
      </c>
      <c r="G126" s="33" t="s">
        <v>1</v>
      </c>
      <c r="H126" s="21">
        <f aca="true" t="shared" si="14" ref="H126:M126">SUM(H128+H129+H131+H132)</f>
        <v>248000</v>
      </c>
      <c r="I126" s="21">
        <f t="shared" si="14"/>
        <v>36000</v>
      </c>
      <c r="J126" s="21">
        <f t="shared" si="14"/>
        <v>53000</v>
      </c>
      <c r="K126" s="21">
        <f t="shared" si="14"/>
        <v>53000</v>
      </c>
      <c r="L126" s="21">
        <f t="shared" si="14"/>
        <v>53000</v>
      </c>
      <c r="M126" s="21">
        <f t="shared" si="14"/>
        <v>53000</v>
      </c>
      <c r="N126" s="22"/>
      <c r="O126" s="22"/>
      <c r="P126" s="65" t="s">
        <v>73</v>
      </c>
    </row>
    <row r="127" spans="1:16" ht="30">
      <c r="A127" s="74"/>
      <c r="B127" s="90"/>
      <c r="C127" s="91"/>
      <c r="D127" s="64"/>
      <c r="E127" s="66"/>
      <c r="F127" s="110"/>
      <c r="G127" s="33" t="s">
        <v>2</v>
      </c>
      <c r="H127" s="22"/>
      <c r="I127" s="22"/>
      <c r="J127" s="22"/>
      <c r="K127" s="22"/>
      <c r="L127" s="22"/>
      <c r="M127" s="22"/>
      <c r="N127" s="22"/>
      <c r="O127" s="22"/>
      <c r="P127" s="66"/>
    </row>
    <row r="128" spans="1:16" ht="30">
      <c r="A128" s="74"/>
      <c r="B128" s="90"/>
      <c r="C128" s="91"/>
      <c r="D128" s="64"/>
      <c r="E128" s="66"/>
      <c r="F128" s="110"/>
      <c r="G128" s="33" t="s">
        <v>3</v>
      </c>
      <c r="H128" s="22">
        <f>SUM(I128:O128)</f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/>
      <c r="O128" s="22"/>
      <c r="P128" s="66"/>
    </row>
    <row r="129" spans="1:16" ht="15.75">
      <c r="A129" s="74"/>
      <c r="B129" s="90"/>
      <c r="C129" s="91"/>
      <c r="D129" s="64"/>
      <c r="E129" s="66"/>
      <c r="F129" s="110"/>
      <c r="G129" s="80" t="s">
        <v>4</v>
      </c>
      <c r="H129" s="81">
        <f>I129+J129+K129+L129+M129+N129+O129</f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22"/>
      <c r="O129" s="22"/>
      <c r="P129" s="66"/>
    </row>
    <row r="130" spans="1:16" ht="15.75">
      <c r="A130" s="74"/>
      <c r="B130" s="90"/>
      <c r="C130" s="91"/>
      <c r="D130" s="64"/>
      <c r="E130" s="66"/>
      <c r="F130" s="110"/>
      <c r="G130" s="80"/>
      <c r="H130" s="81"/>
      <c r="I130" s="81"/>
      <c r="J130" s="81"/>
      <c r="K130" s="81"/>
      <c r="L130" s="81"/>
      <c r="M130" s="81"/>
      <c r="N130" s="22"/>
      <c r="O130" s="22"/>
      <c r="P130" s="66"/>
    </row>
    <row r="131" spans="1:16" ht="30">
      <c r="A131" s="74"/>
      <c r="B131" s="90"/>
      <c r="C131" s="91"/>
      <c r="D131" s="64"/>
      <c r="E131" s="66"/>
      <c r="F131" s="110"/>
      <c r="G131" s="34" t="s">
        <v>5</v>
      </c>
      <c r="H131" s="43">
        <f>SUM(I131:O131)</f>
        <v>248000</v>
      </c>
      <c r="I131" s="23">
        <v>36000</v>
      </c>
      <c r="J131" s="23">
        <v>53000</v>
      </c>
      <c r="K131" s="23">
        <v>53000</v>
      </c>
      <c r="L131" s="23">
        <v>53000</v>
      </c>
      <c r="M131" s="23">
        <v>53000</v>
      </c>
      <c r="N131" s="22"/>
      <c r="O131" s="22"/>
      <c r="P131" s="66"/>
    </row>
    <row r="132" spans="1:16" ht="45">
      <c r="A132" s="75"/>
      <c r="B132" s="92"/>
      <c r="C132" s="93"/>
      <c r="D132" s="64"/>
      <c r="E132" s="67"/>
      <c r="F132" s="110"/>
      <c r="G132" s="33" t="s">
        <v>6</v>
      </c>
      <c r="H132" s="22">
        <f>SUM(I132:O132)</f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/>
      <c r="O132" s="22"/>
      <c r="P132" s="67"/>
    </row>
    <row r="133" spans="1:16" ht="17.25" customHeight="1">
      <c r="A133" s="107" t="s">
        <v>44</v>
      </c>
      <c r="B133" s="85" t="s">
        <v>67</v>
      </c>
      <c r="C133" s="86"/>
      <c r="D133" s="77" t="s">
        <v>11</v>
      </c>
      <c r="E133" s="65" t="s">
        <v>31</v>
      </c>
      <c r="F133" s="65" t="s">
        <v>0</v>
      </c>
      <c r="G133" s="33" t="s">
        <v>1</v>
      </c>
      <c r="H133" s="21">
        <f aca="true" t="shared" si="15" ref="H133:M133">SUM(H135+H136+H138+H139)</f>
        <v>550000</v>
      </c>
      <c r="I133" s="21">
        <f t="shared" si="15"/>
        <v>550000</v>
      </c>
      <c r="J133" s="21">
        <f t="shared" si="15"/>
        <v>0</v>
      </c>
      <c r="K133" s="21">
        <f t="shared" si="15"/>
        <v>0</v>
      </c>
      <c r="L133" s="21">
        <f t="shared" si="15"/>
        <v>0</v>
      </c>
      <c r="M133" s="21">
        <f t="shared" si="15"/>
        <v>0</v>
      </c>
      <c r="N133" s="21">
        <f>SUM(N135+N136+N138+N139)</f>
        <v>0</v>
      </c>
      <c r="O133" s="21">
        <f>SUM(O135+O136+O138+O139)</f>
        <v>0</v>
      </c>
      <c r="P133" s="65" t="s">
        <v>69</v>
      </c>
    </row>
    <row r="134" spans="1:16" ht="30">
      <c r="A134" s="108"/>
      <c r="B134" s="86"/>
      <c r="C134" s="86"/>
      <c r="D134" s="78"/>
      <c r="E134" s="66"/>
      <c r="F134" s="66"/>
      <c r="G134" s="33" t="s">
        <v>2</v>
      </c>
      <c r="H134" s="22"/>
      <c r="I134" s="22"/>
      <c r="J134" s="22"/>
      <c r="K134" s="22"/>
      <c r="L134" s="22"/>
      <c r="M134" s="22"/>
      <c r="N134" s="22"/>
      <c r="O134" s="22"/>
      <c r="P134" s="66"/>
    </row>
    <row r="135" spans="1:16" ht="30">
      <c r="A135" s="108"/>
      <c r="B135" s="86"/>
      <c r="C135" s="86"/>
      <c r="D135" s="78"/>
      <c r="E135" s="66"/>
      <c r="F135" s="66"/>
      <c r="G135" s="33" t="s">
        <v>3</v>
      </c>
      <c r="H135" s="22">
        <f>SUM(I135:O135)</f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66"/>
    </row>
    <row r="136" spans="1:16" ht="12.75" customHeight="1">
      <c r="A136" s="108"/>
      <c r="B136" s="86"/>
      <c r="C136" s="86"/>
      <c r="D136" s="78"/>
      <c r="E136" s="66"/>
      <c r="F136" s="66"/>
      <c r="G136" s="68" t="s">
        <v>4</v>
      </c>
      <c r="H136" s="70">
        <f>I136+J136+K136+L136+M136+N136+O136</f>
        <v>350000</v>
      </c>
      <c r="I136" s="58">
        <v>350000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66"/>
    </row>
    <row r="137" spans="1:16" ht="17.25" customHeight="1">
      <c r="A137" s="108"/>
      <c r="B137" s="86"/>
      <c r="C137" s="86"/>
      <c r="D137" s="78"/>
      <c r="E137" s="66"/>
      <c r="F137" s="66"/>
      <c r="G137" s="69"/>
      <c r="H137" s="71"/>
      <c r="I137" s="59"/>
      <c r="J137" s="59"/>
      <c r="K137" s="59"/>
      <c r="L137" s="59"/>
      <c r="M137" s="59"/>
      <c r="N137" s="59"/>
      <c r="O137" s="59"/>
      <c r="P137" s="66"/>
    </row>
    <row r="138" spans="1:16" ht="30">
      <c r="A138" s="108"/>
      <c r="B138" s="86"/>
      <c r="C138" s="86"/>
      <c r="D138" s="78"/>
      <c r="E138" s="66"/>
      <c r="F138" s="66"/>
      <c r="G138" s="34" t="s">
        <v>5</v>
      </c>
      <c r="H138" s="43">
        <f>SUM(I138:O138)</f>
        <v>200000</v>
      </c>
      <c r="I138" s="23">
        <v>200000</v>
      </c>
      <c r="J138" s="23">
        <v>0</v>
      </c>
      <c r="K138" s="23">
        <v>0</v>
      </c>
      <c r="L138" s="23">
        <v>0</v>
      </c>
      <c r="M138" s="23">
        <v>0</v>
      </c>
      <c r="N138" s="27">
        <v>0</v>
      </c>
      <c r="O138" s="22">
        <v>0</v>
      </c>
      <c r="P138" s="66"/>
    </row>
    <row r="139" spans="1:16" ht="51" customHeight="1">
      <c r="A139" s="108"/>
      <c r="B139" s="87"/>
      <c r="C139" s="87"/>
      <c r="D139" s="78"/>
      <c r="E139" s="67"/>
      <c r="F139" s="67"/>
      <c r="G139" s="33" t="s">
        <v>6</v>
      </c>
      <c r="H139" s="22">
        <f>SUM(I139:O139)</f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38">
        <v>0</v>
      </c>
      <c r="O139" s="38">
        <v>0</v>
      </c>
      <c r="P139" s="67"/>
    </row>
    <row r="140" spans="1:16" ht="18.75" customHeight="1">
      <c r="A140" s="72" t="s">
        <v>47</v>
      </c>
      <c r="B140" s="55" t="s">
        <v>74</v>
      </c>
      <c r="C140" s="60"/>
      <c r="D140" s="64" t="s">
        <v>11</v>
      </c>
      <c r="E140" s="65" t="s">
        <v>31</v>
      </c>
      <c r="F140" s="65" t="s">
        <v>0</v>
      </c>
      <c r="G140" s="33" t="s">
        <v>1</v>
      </c>
      <c r="H140" s="21">
        <f aca="true" t="shared" si="16" ref="H140:M140">SUM(H142+H143+H145+H146)</f>
        <v>1831905</v>
      </c>
      <c r="I140" s="21">
        <f t="shared" si="16"/>
        <v>1831905</v>
      </c>
      <c r="J140" s="21">
        <f t="shared" si="16"/>
        <v>0</v>
      </c>
      <c r="K140" s="21">
        <f t="shared" si="16"/>
        <v>0</v>
      </c>
      <c r="L140" s="21">
        <f t="shared" si="16"/>
        <v>0</v>
      </c>
      <c r="M140" s="21">
        <f t="shared" si="16"/>
        <v>0</v>
      </c>
      <c r="N140" s="54"/>
      <c r="O140" s="54"/>
      <c r="P140" s="55" t="s">
        <v>75</v>
      </c>
    </row>
    <row r="141" spans="1:16" ht="18.75" customHeight="1">
      <c r="A141" s="72"/>
      <c r="B141" s="56"/>
      <c r="C141" s="61"/>
      <c r="D141" s="64"/>
      <c r="E141" s="66"/>
      <c r="F141" s="66"/>
      <c r="G141" s="33" t="s">
        <v>2</v>
      </c>
      <c r="H141" s="22"/>
      <c r="I141" s="22"/>
      <c r="J141" s="22"/>
      <c r="K141" s="22"/>
      <c r="L141" s="22"/>
      <c r="M141" s="22"/>
      <c r="N141" s="54"/>
      <c r="O141" s="54"/>
      <c r="P141" s="56"/>
    </row>
    <row r="142" spans="1:16" ht="31.5" customHeight="1">
      <c r="A142" s="72"/>
      <c r="B142" s="56"/>
      <c r="C142" s="61"/>
      <c r="D142" s="64"/>
      <c r="E142" s="66"/>
      <c r="F142" s="66"/>
      <c r="G142" s="33" t="s">
        <v>3</v>
      </c>
      <c r="H142" s="22">
        <f>SUM(I142:O142)</f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54"/>
      <c r="O142" s="54"/>
      <c r="P142" s="56"/>
    </row>
    <row r="143" spans="1:16" ht="33" customHeight="1">
      <c r="A143" s="72"/>
      <c r="B143" s="56"/>
      <c r="C143" s="61"/>
      <c r="D143" s="64"/>
      <c r="E143" s="66"/>
      <c r="F143" s="66"/>
      <c r="G143" s="68" t="s">
        <v>4</v>
      </c>
      <c r="H143" s="70">
        <f>I143+J143+K143+L143+M143+N143+O143</f>
        <v>1465524</v>
      </c>
      <c r="I143" s="58">
        <v>1465524</v>
      </c>
      <c r="J143" s="58">
        <v>0</v>
      </c>
      <c r="K143" s="58">
        <v>0</v>
      </c>
      <c r="L143" s="58">
        <v>0</v>
      </c>
      <c r="M143" s="58">
        <v>0</v>
      </c>
      <c r="N143" s="54"/>
      <c r="O143" s="54"/>
      <c r="P143" s="56"/>
    </row>
    <row r="144" spans="1:16" ht="51" customHeight="1" hidden="1">
      <c r="A144" s="72"/>
      <c r="B144" s="56"/>
      <c r="C144" s="61"/>
      <c r="D144" s="64"/>
      <c r="E144" s="66"/>
      <c r="F144" s="66"/>
      <c r="G144" s="69"/>
      <c r="H144" s="71"/>
      <c r="I144" s="59"/>
      <c r="J144" s="59"/>
      <c r="K144" s="59"/>
      <c r="L144" s="59"/>
      <c r="M144" s="59"/>
      <c r="N144" s="54"/>
      <c r="O144" s="54"/>
      <c r="P144" s="56"/>
    </row>
    <row r="145" spans="1:16" ht="31.5" customHeight="1">
      <c r="A145" s="72"/>
      <c r="B145" s="56"/>
      <c r="C145" s="61"/>
      <c r="D145" s="64"/>
      <c r="E145" s="66"/>
      <c r="F145" s="66"/>
      <c r="G145" s="34" t="s">
        <v>5</v>
      </c>
      <c r="H145" s="43">
        <f>SUM(I145:O145)</f>
        <v>366381</v>
      </c>
      <c r="I145" s="23">
        <v>366381</v>
      </c>
      <c r="J145" s="23">
        <v>0</v>
      </c>
      <c r="K145" s="23">
        <v>0</v>
      </c>
      <c r="L145" s="23">
        <v>0</v>
      </c>
      <c r="M145" s="23">
        <v>0</v>
      </c>
      <c r="N145" s="54"/>
      <c r="O145" s="54"/>
      <c r="P145" s="56"/>
    </row>
    <row r="146" spans="1:16" ht="33.75" customHeight="1" thickBot="1">
      <c r="A146" s="72"/>
      <c r="B146" s="62"/>
      <c r="C146" s="63"/>
      <c r="D146" s="64"/>
      <c r="E146" s="67"/>
      <c r="F146" s="67"/>
      <c r="G146" s="33" t="s">
        <v>6</v>
      </c>
      <c r="H146" s="22">
        <f>SUM(I146:O146)</f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54"/>
      <c r="O146" s="54"/>
      <c r="P146" s="57"/>
    </row>
    <row r="147" spans="1:16" ht="21.75" customHeight="1">
      <c r="A147" s="82"/>
      <c r="B147" s="127" t="s">
        <v>32</v>
      </c>
      <c r="C147" s="128"/>
      <c r="D147" s="133"/>
      <c r="E147" s="136"/>
      <c r="F147" s="137"/>
      <c r="G147" s="44" t="s">
        <v>7</v>
      </c>
      <c r="H147" s="45">
        <f aca="true" t="shared" si="17" ref="H147:M147">SUM(H149:H152)</f>
        <v>101445459.5</v>
      </c>
      <c r="I147" s="45">
        <f t="shared" si="17"/>
        <v>21980838.5</v>
      </c>
      <c r="J147" s="45">
        <f t="shared" si="17"/>
        <v>19233788</v>
      </c>
      <c r="K147" s="45">
        <f t="shared" si="17"/>
        <v>19458165</v>
      </c>
      <c r="L147" s="45">
        <f t="shared" si="17"/>
        <v>20059817</v>
      </c>
      <c r="M147" s="45">
        <f t="shared" si="17"/>
        <v>20712851</v>
      </c>
      <c r="N147" s="46" t="e">
        <f>SUM(N150:N152)</f>
        <v>#REF!</v>
      </c>
      <c r="O147" s="46" t="e">
        <f>SUM(O150:O152)</f>
        <v>#REF!</v>
      </c>
      <c r="P147" s="97"/>
    </row>
    <row r="148" spans="1:16" ht="15" customHeight="1">
      <c r="A148" s="83"/>
      <c r="B148" s="129"/>
      <c r="C148" s="130"/>
      <c r="D148" s="134"/>
      <c r="E148" s="134"/>
      <c r="F148" s="138"/>
      <c r="G148" s="35" t="s">
        <v>2</v>
      </c>
      <c r="H148" s="28"/>
      <c r="I148" s="28"/>
      <c r="J148" s="28"/>
      <c r="K148" s="28"/>
      <c r="L148" s="28"/>
      <c r="M148" s="28"/>
      <c r="N148" s="21"/>
      <c r="O148" s="21"/>
      <c r="P148" s="98"/>
    </row>
    <row r="149" spans="1:16" ht="42.75">
      <c r="A149" s="83"/>
      <c r="B149" s="129"/>
      <c r="C149" s="130"/>
      <c r="D149" s="134"/>
      <c r="E149" s="134"/>
      <c r="F149" s="138"/>
      <c r="G149" s="35" t="s">
        <v>3</v>
      </c>
      <c r="H149" s="28">
        <f aca="true" t="shared" si="18" ref="H149:M149">+H70+H63+H55+H40+H25+H18+H11+H93+H32+H107+H135</f>
        <v>0</v>
      </c>
      <c r="I149" s="28">
        <f t="shared" si="18"/>
        <v>0</v>
      </c>
      <c r="J149" s="28">
        <f t="shared" si="18"/>
        <v>0</v>
      </c>
      <c r="K149" s="28">
        <f t="shared" si="18"/>
        <v>0</v>
      </c>
      <c r="L149" s="28">
        <f t="shared" si="18"/>
        <v>0</v>
      </c>
      <c r="M149" s="28">
        <f t="shared" si="18"/>
        <v>0</v>
      </c>
      <c r="N149" s="21" t="e">
        <f>+N70+N63+N55+N40+N25+N18+N11+N93+N32+N107+N135+#REF!</f>
        <v>#REF!</v>
      </c>
      <c r="O149" s="21" t="e">
        <f>+O70+O63+O55+O40+O25+O18+O11+O93+O32+O107+O135+#REF!</f>
        <v>#REF!</v>
      </c>
      <c r="P149" s="98"/>
    </row>
    <row r="150" spans="1:16" ht="31.5" customHeight="1">
      <c r="A150" s="83"/>
      <c r="B150" s="129"/>
      <c r="C150" s="130"/>
      <c r="D150" s="134"/>
      <c r="E150" s="134"/>
      <c r="F150" s="138"/>
      <c r="G150" s="35" t="s">
        <v>4</v>
      </c>
      <c r="H150" s="28">
        <f>H71+H64+H56+H50++H26+H19+H12+H94+H33+H108+H136+H143+H78+H85</f>
        <v>2435524</v>
      </c>
      <c r="I150" s="28">
        <f>I71+I64+I56+I50++I26+I19+I12+I94+I33+I108+I136+I143+I78+I85</f>
        <v>2435524</v>
      </c>
      <c r="J150" s="28">
        <f>+J71+J64+J56+J41+J26+J19+J12+J94+J33+J108+J136</f>
        <v>0</v>
      </c>
      <c r="K150" s="28">
        <f>+K71+K64+K56+K41+K26+K19+K12+K94+K33+K108+K136</f>
        <v>0</v>
      </c>
      <c r="L150" s="28">
        <f>+L71+L64+L56+L41+L26+L19+L12+L94+L33+L108+L136</f>
        <v>0</v>
      </c>
      <c r="M150" s="28">
        <f>+M71+M64+M56+M41+M26+M19+M12+M94+M33+M108+M136</f>
        <v>0</v>
      </c>
      <c r="N150" s="21" t="e">
        <f>+N71+N64+N56+N41+N26+N19+N12+N94+N33+N108+N136+#REF!</f>
        <v>#REF!</v>
      </c>
      <c r="O150" s="21" t="e">
        <f>+O71+O64+O56+O41+O26+O19+O12+O94+O33+O108+O136+#REF!</f>
        <v>#REF!</v>
      </c>
      <c r="P150" s="98"/>
    </row>
    <row r="151" spans="1:16" ht="28.5">
      <c r="A151" s="83"/>
      <c r="B151" s="129"/>
      <c r="C151" s="130"/>
      <c r="D151" s="134"/>
      <c r="E151" s="134"/>
      <c r="F151" s="138"/>
      <c r="G151" s="36" t="s">
        <v>5</v>
      </c>
      <c r="H151" s="29">
        <f>H14+H21+H28+H35+H51+H58+H66+H73+H96+H110+H138+H87+H80+H145</f>
        <v>99009935.5</v>
      </c>
      <c r="I151" s="29">
        <f>I14+I21+I28+I35+I51+I58+I66+I73+I96+I110+I138+I87+I80+I145</f>
        <v>19545314.5</v>
      </c>
      <c r="J151" s="29">
        <f>J14+J21+J28+J35+J51+J58+J66+J73+J96+J110+J138+J87+J80</f>
        <v>19233788</v>
      </c>
      <c r="K151" s="29">
        <f>K14+K21+K28+K35+K51+K58+K66+K73+K96+K110+K138+K87+K80</f>
        <v>19458165</v>
      </c>
      <c r="L151" s="29">
        <f>L14+L21+L28+L35+L51+L58+L66+L73+L96+L110+L138+L87+L80</f>
        <v>20059817</v>
      </c>
      <c r="M151" s="29">
        <f>M14+M21+M28+M35+M51+M58+M66+M73+M96+M110+M138+M87+M80</f>
        <v>20712851</v>
      </c>
      <c r="N151" s="21" t="e">
        <f>N14+N21+N28+N35+N51+N58+N66+N73+N96+#REF!+#REF!+N110+N138</f>
        <v>#REF!</v>
      </c>
      <c r="O151" s="21" t="e">
        <f>O14+O21+O28+O35+O51+O58+O66+O73+O96+#REF!+O110+O138</f>
        <v>#REF!</v>
      </c>
      <c r="P151" s="98"/>
    </row>
    <row r="152" spans="1:16" ht="35.25" customHeight="1" thickBot="1">
      <c r="A152" s="84"/>
      <c r="B152" s="131"/>
      <c r="C152" s="132"/>
      <c r="D152" s="135"/>
      <c r="E152" s="135"/>
      <c r="F152" s="139"/>
      <c r="G152" s="47" t="s">
        <v>6</v>
      </c>
      <c r="H152" s="48">
        <f>SUM(I152:M152)</f>
        <v>0</v>
      </c>
      <c r="I152" s="48">
        <f>I15+I22+I29+I36+I52+I59+I67+I74+I97+I111+I139</f>
        <v>0</v>
      </c>
      <c r="J152" s="48">
        <f>J15+J22+J29+J36+J52+J59+J67+J74+J97+J111+J139</f>
        <v>0</v>
      </c>
      <c r="K152" s="48">
        <f>K15+K22+K29+K36+K52+K59+K67+K74+K97+K111+K139</f>
        <v>0</v>
      </c>
      <c r="L152" s="48">
        <f>L15+L22+L29+L36+L52+L59+L67+L74+L97+L111+L139</f>
        <v>0</v>
      </c>
      <c r="M152" s="48">
        <f>M15+M22+M29+M36+M52+M59+M67+M74+M97+M111+M139</f>
        <v>0</v>
      </c>
      <c r="N152" s="49" t="e">
        <f>N15+N22+N29+N36+N52+N59+N67+N74+N97+#REF!+N111+N139</f>
        <v>#REF!</v>
      </c>
      <c r="O152" s="49" t="e">
        <f>O15+O22+O29+O36+O52+O59+O67+O74+O97+#REF!+O111+O139</f>
        <v>#REF!</v>
      </c>
      <c r="P152" s="99"/>
    </row>
    <row r="153" spans="1:26" s="3" customFormat="1" ht="15.75">
      <c r="A153" s="143" t="s">
        <v>46</v>
      </c>
      <c r="B153" s="146" t="s">
        <v>35</v>
      </c>
      <c r="C153" s="147"/>
      <c r="D153" s="152"/>
      <c r="E153" s="154" t="s">
        <v>29</v>
      </c>
      <c r="F153" s="154"/>
      <c r="G153" s="44" t="s">
        <v>1</v>
      </c>
      <c r="H153" s="46">
        <f>SUM(H155+H156+H158+H159)</f>
        <v>2342397.5</v>
      </c>
      <c r="I153" s="46">
        <f>SUM(I155+I156+I158+I159)</f>
        <v>315575.5</v>
      </c>
      <c r="J153" s="46">
        <f aca="true" t="shared" si="19" ref="J153:O153">SUM(J155+J156+J158+J159)</f>
        <v>419925</v>
      </c>
      <c r="K153" s="46">
        <f t="shared" si="19"/>
        <v>495525</v>
      </c>
      <c r="L153" s="46">
        <f t="shared" si="19"/>
        <v>536063</v>
      </c>
      <c r="M153" s="46">
        <f t="shared" si="19"/>
        <v>575309</v>
      </c>
      <c r="N153" s="50">
        <f t="shared" si="19"/>
        <v>0</v>
      </c>
      <c r="O153" s="50">
        <f t="shared" si="19"/>
        <v>0</v>
      </c>
      <c r="P153" s="122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s="3" customFormat="1" ht="14.25" customHeight="1">
      <c r="A154" s="144"/>
      <c r="B154" s="148"/>
      <c r="C154" s="149"/>
      <c r="D154" s="78"/>
      <c r="E154" s="66"/>
      <c r="F154" s="66"/>
      <c r="G154" s="35" t="s">
        <v>2</v>
      </c>
      <c r="H154" s="21"/>
      <c r="I154" s="21"/>
      <c r="J154" s="21"/>
      <c r="K154" s="21"/>
      <c r="L154" s="21"/>
      <c r="M154" s="21"/>
      <c r="N154" s="22"/>
      <c r="O154" s="22"/>
      <c r="P154" s="123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s="3" customFormat="1" ht="28.5">
      <c r="A155" s="144"/>
      <c r="B155" s="148"/>
      <c r="C155" s="149"/>
      <c r="D155" s="78"/>
      <c r="E155" s="66"/>
      <c r="F155" s="66"/>
      <c r="G155" s="35" t="s">
        <v>3</v>
      </c>
      <c r="H155" s="21">
        <f>SUM(I155:O155)</f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22">
        <v>0</v>
      </c>
      <c r="P155" s="123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s="3" customFormat="1" ht="12.75">
      <c r="A156" s="144"/>
      <c r="B156" s="148"/>
      <c r="C156" s="149"/>
      <c r="D156" s="78"/>
      <c r="E156" s="66"/>
      <c r="F156" s="66"/>
      <c r="G156" s="125" t="s">
        <v>4</v>
      </c>
      <c r="H156" s="70">
        <f>I156+J156+K156+L156+M156+N156+O156</f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58">
        <v>0</v>
      </c>
      <c r="O156" s="58">
        <v>0</v>
      </c>
      <c r="P156" s="123"/>
      <c r="Q156" s="40"/>
      <c r="R156" s="40"/>
      <c r="S156" s="41"/>
      <c r="T156" s="40"/>
      <c r="U156" s="40"/>
      <c r="V156" s="40"/>
      <c r="W156" s="40"/>
      <c r="X156" s="40"/>
      <c r="Y156" s="40"/>
      <c r="Z156" s="40"/>
    </row>
    <row r="157" spans="1:26" s="3" customFormat="1" ht="18" customHeight="1">
      <c r="A157" s="144"/>
      <c r="B157" s="148"/>
      <c r="C157" s="149"/>
      <c r="D157" s="78"/>
      <c r="E157" s="66"/>
      <c r="F157" s="66"/>
      <c r="G157" s="126"/>
      <c r="H157" s="71"/>
      <c r="I157" s="71"/>
      <c r="J157" s="71"/>
      <c r="K157" s="71"/>
      <c r="L157" s="71"/>
      <c r="M157" s="71"/>
      <c r="N157" s="59"/>
      <c r="O157" s="59"/>
      <c r="P157" s="123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s="3" customFormat="1" ht="28.5">
      <c r="A158" s="144"/>
      <c r="B158" s="148"/>
      <c r="C158" s="149"/>
      <c r="D158" s="78"/>
      <c r="E158" s="66"/>
      <c r="F158" s="66"/>
      <c r="G158" s="36" t="s">
        <v>5</v>
      </c>
      <c r="H158" s="43">
        <f aca="true" t="shared" si="20" ref="H158:M158">H14+H21+H28+H35+H51+H58+H73+H80+H87</f>
        <v>2342397.5</v>
      </c>
      <c r="I158" s="43">
        <f t="shared" si="20"/>
        <v>315575.5</v>
      </c>
      <c r="J158" s="43">
        <f t="shared" si="20"/>
        <v>419925</v>
      </c>
      <c r="K158" s="43">
        <f t="shared" si="20"/>
        <v>495525</v>
      </c>
      <c r="L158" s="43">
        <f t="shared" si="20"/>
        <v>536063</v>
      </c>
      <c r="M158" s="43">
        <f t="shared" si="20"/>
        <v>575309</v>
      </c>
      <c r="N158" s="22">
        <v>0</v>
      </c>
      <c r="O158" s="22">
        <v>0</v>
      </c>
      <c r="P158" s="123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43.5" thickBot="1">
      <c r="A159" s="145"/>
      <c r="B159" s="150"/>
      <c r="C159" s="151"/>
      <c r="D159" s="153"/>
      <c r="E159" s="155"/>
      <c r="F159" s="155"/>
      <c r="G159" s="47" t="s">
        <v>6</v>
      </c>
      <c r="H159" s="49">
        <f>SUM(I159:O159)</f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51">
        <v>0</v>
      </c>
      <c r="O159" s="51">
        <v>0</v>
      </c>
      <c r="P159" s="12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39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39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39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3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3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3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3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3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3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3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3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3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3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3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3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3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3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3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3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3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3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3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3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3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3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3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3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3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3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3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3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3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3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3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3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3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3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3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3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3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3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3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3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3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3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3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3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3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3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3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3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3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3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3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3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3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3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3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3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3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3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3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3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3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3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3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3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3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3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3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3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3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3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3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3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3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3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3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3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3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3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3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3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3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3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3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3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3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3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3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3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3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3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3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3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3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3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3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3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3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3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3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3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3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3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3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3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3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3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3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3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3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3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3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3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3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3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3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3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3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3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3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3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3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3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3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3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3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3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3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3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3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3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3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3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3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3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3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3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3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3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3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3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3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3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3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3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3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3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3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3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3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3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3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3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3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3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3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3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3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3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3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3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3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3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3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3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3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3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3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3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3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3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3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3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3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3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3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3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3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3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3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</sheetData>
  <sheetProtection/>
  <mergeCells count="292">
    <mergeCell ref="A89:P89"/>
    <mergeCell ref="M101:M102"/>
    <mergeCell ref="P98:P104"/>
    <mergeCell ref="F98:F104"/>
    <mergeCell ref="E98:E104"/>
    <mergeCell ref="D98:D104"/>
    <mergeCell ref="B98:C104"/>
    <mergeCell ref="G101:G102"/>
    <mergeCell ref="H101:H102"/>
    <mergeCell ref="I101:I102"/>
    <mergeCell ref="A119:A125"/>
    <mergeCell ref="F119:F125"/>
    <mergeCell ref="E119:E125"/>
    <mergeCell ref="F112:F118"/>
    <mergeCell ref="E112:E118"/>
    <mergeCell ref="A98:A104"/>
    <mergeCell ref="A112:A118"/>
    <mergeCell ref="B112:C118"/>
    <mergeCell ref="B119:C125"/>
    <mergeCell ref="J101:J102"/>
    <mergeCell ref="K101:K102"/>
    <mergeCell ref="L101:L102"/>
    <mergeCell ref="D119:D125"/>
    <mergeCell ref="H115:H116"/>
    <mergeCell ref="I115:I116"/>
    <mergeCell ref="F105:F111"/>
    <mergeCell ref="H108:H109"/>
    <mergeCell ref="I108:I109"/>
    <mergeCell ref="J108:J109"/>
    <mergeCell ref="P119:P125"/>
    <mergeCell ref="P112:P118"/>
    <mergeCell ref="J122:J123"/>
    <mergeCell ref="K122:K123"/>
    <mergeCell ref="L122:L123"/>
    <mergeCell ref="M122:M123"/>
    <mergeCell ref="L115:L116"/>
    <mergeCell ref="M115:M116"/>
    <mergeCell ref="J115:J116"/>
    <mergeCell ref="K115:K116"/>
    <mergeCell ref="I136:I137"/>
    <mergeCell ref="J136:J137"/>
    <mergeCell ref="K136:K137"/>
    <mergeCell ref="L156:L157"/>
    <mergeCell ref="J156:J157"/>
    <mergeCell ref="I156:I157"/>
    <mergeCell ref="I143:I144"/>
    <mergeCell ref="J143:J144"/>
    <mergeCell ref="B147:C152"/>
    <mergeCell ref="D147:D152"/>
    <mergeCell ref="E147:E152"/>
    <mergeCell ref="F147:F152"/>
    <mergeCell ref="B7:P7"/>
    <mergeCell ref="A153:A159"/>
    <mergeCell ref="B153:C159"/>
    <mergeCell ref="D153:D159"/>
    <mergeCell ref="E153:E159"/>
    <mergeCell ref="F153:F159"/>
    <mergeCell ref="P153:P159"/>
    <mergeCell ref="G156:G157"/>
    <mergeCell ref="H156:H157"/>
    <mergeCell ref="N85:N86"/>
    <mergeCell ref="O85:O86"/>
    <mergeCell ref="E82:E88"/>
    <mergeCell ref="F82:F88"/>
    <mergeCell ref="P82:P88"/>
    <mergeCell ref="G85:G86"/>
    <mergeCell ref="H85:H86"/>
    <mergeCell ref="I85:I86"/>
    <mergeCell ref="J85:J86"/>
    <mergeCell ref="K85:K86"/>
    <mergeCell ref="L85:L86"/>
    <mergeCell ref="M85:M86"/>
    <mergeCell ref="P75:P81"/>
    <mergeCell ref="M78:M79"/>
    <mergeCell ref="N78:N79"/>
    <mergeCell ref="O78:O79"/>
    <mergeCell ref="G78:G79"/>
    <mergeCell ref="H78:H79"/>
    <mergeCell ref="I78:I79"/>
    <mergeCell ref="J78:J79"/>
    <mergeCell ref="K78:K79"/>
    <mergeCell ref="L78:L79"/>
    <mergeCell ref="O136:O137"/>
    <mergeCell ref="A133:A139"/>
    <mergeCell ref="A75:A81"/>
    <mergeCell ref="B75:C81"/>
    <mergeCell ref="D75:D81"/>
    <mergeCell ref="E75:E81"/>
    <mergeCell ref="F75:F81"/>
    <mergeCell ref="G136:G137"/>
    <mergeCell ref="N136:N137"/>
    <mergeCell ref="E105:E111"/>
    <mergeCell ref="P133:P139"/>
    <mergeCell ref="L136:L137"/>
    <mergeCell ref="M136:M137"/>
    <mergeCell ref="A82:A88"/>
    <mergeCell ref="B82:C88"/>
    <mergeCell ref="D82:D88"/>
    <mergeCell ref="K108:K109"/>
    <mergeCell ref="L108:L109"/>
    <mergeCell ref="A105:A111"/>
    <mergeCell ref="B105:C111"/>
    <mergeCell ref="I122:I123"/>
    <mergeCell ref="G122:G123"/>
    <mergeCell ref="H122:H123"/>
    <mergeCell ref="G115:G116"/>
    <mergeCell ref="F133:F139"/>
    <mergeCell ref="D105:D111"/>
    <mergeCell ref="G108:G109"/>
    <mergeCell ref="D112:D118"/>
    <mergeCell ref="F126:F132"/>
    <mergeCell ref="H136:H137"/>
    <mergeCell ref="P105:P111"/>
    <mergeCell ref="M108:M109"/>
    <mergeCell ref="N108:N109"/>
    <mergeCell ref="G94:G95"/>
    <mergeCell ref="H94:H95"/>
    <mergeCell ref="I94:I95"/>
    <mergeCell ref="J94:J95"/>
    <mergeCell ref="K94:K95"/>
    <mergeCell ref="L94:L95"/>
    <mergeCell ref="M94:M95"/>
    <mergeCell ref="N94:N95"/>
    <mergeCell ref="O108:O109"/>
    <mergeCell ref="O94:O95"/>
    <mergeCell ref="A90:P90"/>
    <mergeCell ref="A91:A97"/>
    <mergeCell ref="B91:C97"/>
    <mergeCell ref="D91:D97"/>
    <mergeCell ref="E91:E97"/>
    <mergeCell ref="F91:F97"/>
    <mergeCell ref="P91:P97"/>
    <mergeCell ref="P68:P74"/>
    <mergeCell ref="G71:G72"/>
    <mergeCell ref="H71:H72"/>
    <mergeCell ref="I71:I72"/>
    <mergeCell ref="J71:J72"/>
    <mergeCell ref="K71:K72"/>
    <mergeCell ref="L71:L72"/>
    <mergeCell ref="M71:M72"/>
    <mergeCell ref="N71:N72"/>
    <mergeCell ref="A68:A74"/>
    <mergeCell ref="B68:C74"/>
    <mergeCell ref="D68:D74"/>
    <mergeCell ref="E68:E74"/>
    <mergeCell ref="F68:F74"/>
    <mergeCell ref="G64:G65"/>
    <mergeCell ref="F61:F67"/>
    <mergeCell ref="P61:P67"/>
    <mergeCell ref="I56:I57"/>
    <mergeCell ref="O71:O72"/>
    <mergeCell ref="M64:M65"/>
    <mergeCell ref="N64:N65"/>
    <mergeCell ref="O64:O65"/>
    <mergeCell ref="N56:N57"/>
    <mergeCell ref="P53:P59"/>
    <mergeCell ref="K56:K57"/>
    <mergeCell ref="L64:L65"/>
    <mergeCell ref="O56:O57"/>
    <mergeCell ref="A60:P60"/>
    <mergeCell ref="A61:A67"/>
    <mergeCell ref="B61:C67"/>
    <mergeCell ref="D61:D67"/>
    <mergeCell ref="E61:E67"/>
    <mergeCell ref="J64:J65"/>
    <mergeCell ref="K64:K65"/>
    <mergeCell ref="H64:H65"/>
    <mergeCell ref="I64:I65"/>
    <mergeCell ref="A53:A59"/>
    <mergeCell ref="B53:C59"/>
    <mergeCell ref="D53:D59"/>
    <mergeCell ref="E53:E59"/>
    <mergeCell ref="F53:F59"/>
    <mergeCell ref="G56:G57"/>
    <mergeCell ref="H56:H57"/>
    <mergeCell ref="K38:K39"/>
    <mergeCell ref="L38:L39"/>
    <mergeCell ref="M38:M39"/>
    <mergeCell ref="N38:N39"/>
    <mergeCell ref="O38:O39"/>
    <mergeCell ref="J38:J39"/>
    <mergeCell ref="J56:J57"/>
    <mergeCell ref="L56:L57"/>
    <mergeCell ref="M56:M57"/>
    <mergeCell ref="P38:P52"/>
    <mergeCell ref="A37:P37"/>
    <mergeCell ref="A38:A52"/>
    <mergeCell ref="B38:C52"/>
    <mergeCell ref="D38:D52"/>
    <mergeCell ref="E38:E52"/>
    <mergeCell ref="F38:F52"/>
    <mergeCell ref="G38:G47"/>
    <mergeCell ref="H38:H47"/>
    <mergeCell ref="I38:I39"/>
    <mergeCell ref="P30:P36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A30:A36"/>
    <mergeCell ref="B30:C36"/>
    <mergeCell ref="D30:D36"/>
    <mergeCell ref="E30:E36"/>
    <mergeCell ref="F30:F36"/>
    <mergeCell ref="A23:A29"/>
    <mergeCell ref="B23:C29"/>
    <mergeCell ref="D23:D29"/>
    <mergeCell ref="E23:E29"/>
    <mergeCell ref="F23:F29"/>
    <mergeCell ref="P23:P29"/>
    <mergeCell ref="G26:G27"/>
    <mergeCell ref="H26:H27"/>
    <mergeCell ref="I26:I27"/>
    <mergeCell ref="J26:J27"/>
    <mergeCell ref="L26:L27"/>
    <mergeCell ref="M26:M27"/>
    <mergeCell ref="N26:N27"/>
    <mergeCell ref="O26:O27"/>
    <mergeCell ref="P16:P22"/>
    <mergeCell ref="G19:G20"/>
    <mergeCell ref="H19:H20"/>
    <mergeCell ref="I19:I20"/>
    <mergeCell ref="J19:J20"/>
    <mergeCell ref="K19:K20"/>
    <mergeCell ref="L19:L20"/>
    <mergeCell ref="O19:O20"/>
    <mergeCell ref="M19:M20"/>
    <mergeCell ref="N19:N20"/>
    <mergeCell ref="G12:G13"/>
    <mergeCell ref="J12:J13"/>
    <mergeCell ref="K12:K13"/>
    <mergeCell ref="F9:F15"/>
    <mergeCell ref="A16:A22"/>
    <mergeCell ref="B16:C22"/>
    <mergeCell ref="D16:D22"/>
    <mergeCell ref="E16:E22"/>
    <mergeCell ref="F16:F22"/>
    <mergeCell ref="O12:O13"/>
    <mergeCell ref="P147:P152"/>
    <mergeCell ref="B3:P3"/>
    <mergeCell ref="B5:C5"/>
    <mergeCell ref="B6:C6"/>
    <mergeCell ref="A8:P8"/>
    <mergeCell ref="A9:A15"/>
    <mergeCell ref="M12:M13"/>
    <mergeCell ref="N12:N13"/>
    <mergeCell ref="E9:E15"/>
    <mergeCell ref="E133:E139"/>
    <mergeCell ref="M2:P2"/>
    <mergeCell ref="B126:C132"/>
    <mergeCell ref="D126:D132"/>
    <mergeCell ref="E126:E132"/>
    <mergeCell ref="P9:P15"/>
    <mergeCell ref="H12:H13"/>
    <mergeCell ref="I12:I13"/>
    <mergeCell ref="L12:L13"/>
    <mergeCell ref="K26:K27"/>
    <mergeCell ref="K129:K130"/>
    <mergeCell ref="L129:L130"/>
    <mergeCell ref="M129:M130"/>
    <mergeCell ref="A147:A152"/>
    <mergeCell ref="O156:O157"/>
    <mergeCell ref="M156:M157"/>
    <mergeCell ref="N156:N157"/>
    <mergeCell ref="K156:K157"/>
    <mergeCell ref="B133:C139"/>
    <mergeCell ref="D133:D139"/>
    <mergeCell ref="A140:A146"/>
    <mergeCell ref="A126:A132"/>
    <mergeCell ref="P126:P132"/>
    <mergeCell ref="M1:P1"/>
    <mergeCell ref="B9:C15"/>
    <mergeCell ref="D9:D15"/>
    <mergeCell ref="G129:G130"/>
    <mergeCell ref="H129:H130"/>
    <mergeCell ref="I129:I130"/>
    <mergeCell ref="J129:J130"/>
    <mergeCell ref="P140:P146"/>
    <mergeCell ref="K143:K144"/>
    <mergeCell ref="L143:L144"/>
    <mergeCell ref="M143:M144"/>
    <mergeCell ref="B140:C146"/>
    <mergeCell ref="D140:D146"/>
    <mergeCell ref="E140:E146"/>
    <mergeCell ref="F140:F146"/>
    <mergeCell ref="G143:G144"/>
    <mergeCell ref="H143:H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3"/>
  <rowBreaks count="5" manualBreakCount="5">
    <brk id="22" max="255" man="1"/>
    <brk id="59" max="255" man="1"/>
    <brk id="88" max="15" man="1"/>
    <brk id="132" max="15" man="1"/>
    <brk id="159" max="15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2020-10-13T11:13:28Z</cp:lastPrinted>
  <dcterms:created xsi:type="dcterms:W3CDTF">2012-09-11T11:25:31Z</dcterms:created>
  <dcterms:modified xsi:type="dcterms:W3CDTF">2020-10-13T11:13:33Z</dcterms:modified>
  <cp:category/>
  <cp:version/>
  <cp:contentType/>
  <cp:contentStatus/>
</cp:coreProperties>
</file>