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<sst xmlns="http://schemas.openxmlformats.org/spreadsheetml/2006/main" count="31" uniqueCount="31">
  <si>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поселения</t>
  </si>
  <si>
    <t>Дотация на выравнивание бюджетной обеспеченности поселений</t>
  </si>
  <si>
    <t>Субвенция на осуществление первичного воинского учета на территориях, где отсутствуют военные комиссариаты</t>
  </si>
  <si>
    <t>Березницкое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</si>
  <si>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</si>
  <si>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</si>
  <si>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</si>
  <si>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</si>
  <si>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</si>
  <si>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</si>
  <si>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</si>
  <si>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</si>
  <si>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</si>
  <si>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</si>
  <si>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Ростовско-Минское</t>
  </si>
  <si>
    <t>Синицкое</t>
  </si>
  <si>
    <t>Строевское</t>
  </si>
  <si>
    <t>Череновское</t>
  </si>
  <si>
    <t>Шангальское</t>
  </si>
  <si>
    <t>Итого</t>
  </si>
  <si>
    <t>Дотация на выравнивание бюджетной обеспеченности поселений из бюджета муниципального района</t>
  </si>
  <si>
    <t>Субвенции на осуществление государственных полномочий в сфере административных правонарушений.</t>
  </si>
  <si>
    <t>ИТОГО</t>
  </si>
  <si>
    <t>Распределение иных межбюджетных трансфертов на софинансирование вопросов местного значения</t>
  </si>
  <si>
    <t>Объем межбюджетных трансфертов бюджетам муниципальных образований -поселений на 2019год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</si>
  <si>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b/>
        <sz val="8"/>
        <rFont val="Arial Cyr"/>
        <family val="0"/>
      </rPr>
      <t>вне границ населенных пунктов</t>
    </r>
    <r>
      <rPr>
        <sz val="8"/>
        <rFont val="Arial"/>
        <family val="2"/>
      </rPr>
      <t xml:space="preserve"> в границах муниципального района, включая обеспечение безопасности дорожного движения на них в том числе:</t>
    </r>
  </si>
  <si>
    <r>
      <t>На содержание, капитальный ремонт, ремонт и обустройство автомобильных общего пользования местного значения</t>
    </r>
    <r>
      <rPr>
        <b/>
        <sz val="8"/>
        <rFont val="Arial Cyr"/>
        <family val="0"/>
      </rPr>
      <t xml:space="preserve"> в границах населенных пунктов</t>
    </r>
    <r>
      <rPr>
        <sz val="8"/>
        <rFont val="Arial"/>
        <family val="2"/>
      </rPr>
      <t>, включая обеспечение безопасности дорожного движения на них в том числе</t>
    </r>
  </si>
  <si>
    <t>Приложение №22</t>
  </si>
  <si>
    <t>Распределение иных межбюджетных трансфертов бюджетам муниципальных образований-поселений Устьянского района по передаваемым полномочиям по организации в границах поселений электро-,тепло-,газо- и водоснабжения населения,водоотведения, снабжения населения топливом в пределах полномочий, установленных законодательства РФ на 2019год</t>
  </si>
  <si>
    <t>Распределение иных межбюджетных трансфертов бюджетам муниципальных образований-поселений по передаваемым полномочиям по содержанию мест захоронения на 2019год</t>
  </si>
  <si>
    <t>к решению сессии шестого созыва Собрания депутатов №49 от 21 декабря 2018года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</si>
</sst>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1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1" fontId="4" fillId="0" borderId="10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71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3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4">
      <pane xSplit="1" topLeftCell="E1" activePane="topRight" state="frozen"/>
      <selection pane="topLeft" activeCell="A1" sqref="A1"/>
      <selection pane="topRight" activeCell="H19" sqref="H19"/>
    </sheetView>
  </sheetViews>
  <sheetFormatPr defaultColWidth="9.140625" defaultRowHeight="12.75"/>
  <cols>
    <col min="1" max="1" width="22.7109375" style="0" customWidth="1"/>
    <col min="2" max="2" width="15.28125" style="0" customWidth="1"/>
    <col min="3" max="3" width="16.421875" style="0" customWidth="1"/>
    <col min="4" max="4" width="17.00390625" style="0" customWidth="1"/>
    <col min="5" max="8" width="17.140625" style="0" customWidth="1"/>
    <col min="9" max="9" width="21.00390625" style="0" customWidth="1"/>
    <col min="10" max="10" width="17.140625" style="0" customWidth="1"/>
    <col min="11" max="11" width="14.57421875" style="0" customWidth="1"/>
    <col min="13" max="13" width="12.8515625" style="0" bestFit="1" customWidth="1"/>
  </cols>
  <sheetData>
    <row r="1" spans="7:11" ht="23.25" customHeight="1">
      <c r="G1" t="s">
        <v>27</v>
      </c>
      <c r="K1" s="9"/>
    </row>
    <row r="2" spans="7:11" ht="76.5">
      <c r="G2" s="16" t="s">
        <v>30</v>
      </c>
      <c r="H2" s="16"/>
      <c r="I2" s="16"/>
      <c r="J2" s="16"/>
      <c r="K2" s="16"/>
    </row>
    <row r="3" spans="2:10" ht="42.75" customHeight="1">
      <c r="B3" s="21" t="s">
        <v>24</v>
      </c>
      <c r="C3" s="21"/>
      <c r="D3" s="21"/>
      <c r="E3" s="21"/>
      <c r="F3" s="21"/>
      <c r="G3" s="21"/>
      <c r="H3" s="21"/>
      <c r="I3" s="20"/>
      <c r="J3" s="20"/>
    </row>
    <row r="5" spans="1:13" ht="223.5" customHeight="1">
      <c r="A5" s="1" t="s">
        <v>0</v>
      </c>
      <c r="B5" s="2" t="s">
        <v>1</v>
      </c>
      <c r="C5" s="2" t="s">
        <v>23</v>
      </c>
      <c r="D5" s="2" t="s">
        <v>20</v>
      </c>
      <c r="E5" s="2" t="s">
        <v>21</v>
      </c>
      <c r="F5" s="2" t="s">
        <v>2</v>
      </c>
      <c r="G5" s="17" t="s">
        <v>25</v>
      </c>
      <c r="H5" s="18" t="s">
        <v>26</v>
      </c>
      <c r="I5" s="18" t="s">
        <v>28</v>
      </c>
      <c r="J5" s="18" t="s">
        <v>29</v>
      </c>
      <c r="K5" s="19" t="s">
        <v>22</v>
      </c>
      <c r="L5" s="10"/>
      <c r="M5" s="10"/>
    </row>
    <row r="6" spans="1:11" ht="12.75">
      <c r="A6" s="11" t="s">
        <v>3</v>
      </c>
      <c r="B6" s="15">
        <v>257500</v>
      </c>
      <c r="C6" s="15">
        <v>6188020</v>
      </c>
      <c r="D6" s="15">
        <v>0</v>
      </c>
      <c r="E6" s="8">
        <v>62500</v>
      </c>
      <c r="F6" s="8">
        <v>108100</v>
      </c>
      <c r="G6" s="8">
        <f>39089+22590</f>
        <v>61679</v>
      </c>
      <c r="H6" s="8">
        <f>614075+491824</f>
        <v>1105899</v>
      </c>
      <c r="I6" s="8">
        <v>151049</v>
      </c>
      <c r="J6" s="8">
        <v>29128.14</v>
      </c>
      <c r="K6" s="7">
        <f>B6+C6+D6+E6+F6+G6+H6+I6+J6</f>
        <v>7963875.14</v>
      </c>
    </row>
    <row r="7" spans="1:11" ht="12.75">
      <c r="A7" s="11" t="s">
        <v>4</v>
      </c>
      <c r="B7" s="15">
        <v>168800</v>
      </c>
      <c r="C7" s="15">
        <v>728882</v>
      </c>
      <c r="D7" s="15">
        <v>1029412</v>
      </c>
      <c r="E7" s="8">
        <v>62500</v>
      </c>
      <c r="F7" s="8">
        <v>108100</v>
      </c>
      <c r="G7" s="8">
        <f>400202+306218</f>
        <v>706420</v>
      </c>
      <c r="H7" s="8">
        <f>524996+395388</f>
        <v>920384</v>
      </c>
      <c r="I7" s="8"/>
      <c r="J7" s="8">
        <v>9247.03</v>
      </c>
      <c r="K7" s="7">
        <f aca="true" t="shared" si="0" ref="K7:K21">B7+C7+D7+E7+F7+G7+H7+I7+J7</f>
        <v>3733745.03</v>
      </c>
    </row>
    <row r="8" spans="1:11" ht="12.75">
      <c r="A8" s="11" t="s">
        <v>5</v>
      </c>
      <c r="B8" s="15">
        <v>107900</v>
      </c>
      <c r="C8" s="15">
        <v>515469</v>
      </c>
      <c r="D8" s="15">
        <v>721653</v>
      </c>
      <c r="E8" s="8">
        <v>62500</v>
      </c>
      <c r="F8" s="8">
        <v>108100</v>
      </c>
      <c r="G8" s="8">
        <f>184279+7530</f>
        <v>191809</v>
      </c>
      <c r="H8" s="8">
        <f>452975+294130</f>
        <v>747105</v>
      </c>
      <c r="I8" s="8"/>
      <c r="J8" s="8">
        <v>15257.6</v>
      </c>
      <c r="K8" s="7">
        <f t="shared" si="0"/>
        <v>2469793.6</v>
      </c>
    </row>
    <row r="9" spans="1:11" ht="12.75">
      <c r="A9" s="11" t="s">
        <v>6</v>
      </c>
      <c r="B9" s="15">
        <v>142500</v>
      </c>
      <c r="C9" s="15">
        <v>927266</v>
      </c>
      <c r="D9" s="15">
        <v>1088768</v>
      </c>
      <c r="E9" s="8">
        <v>62500</v>
      </c>
      <c r="F9" s="8">
        <v>108100</v>
      </c>
      <c r="G9" s="8"/>
      <c r="H9" s="8">
        <f>597018+405032</f>
        <v>1002050</v>
      </c>
      <c r="I9" s="8"/>
      <c r="J9" s="8">
        <v>20805.81</v>
      </c>
      <c r="K9" s="7">
        <f t="shared" si="0"/>
        <v>3351989.81</v>
      </c>
    </row>
    <row r="10" spans="1:13" ht="12.75">
      <c r="A10" s="11" t="s">
        <v>7</v>
      </c>
      <c r="B10" s="15">
        <v>451400</v>
      </c>
      <c r="C10" s="15">
        <v>0</v>
      </c>
      <c r="D10" s="15">
        <v>2896251</v>
      </c>
      <c r="E10" s="8">
        <v>62500</v>
      </c>
      <c r="F10" s="8">
        <v>370900</v>
      </c>
      <c r="G10" s="8">
        <v>0</v>
      </c>
      <c r="H10" s="8">
        <f>756222+192872</f>
        <v>949094</v>
      </c>
      <c r="I10" s="8"/>
      <c r="J10" s="8">
        <v>18956.41</v>
      </c>
      <c r="K10" s="7">
        <f t="shared" si="0"/>
        <v>4749101.41</v>
      </c>
      <c r="M10" s="13"/>
    </row>
    <row r="11" spans="1:11" ht="12.75">
      <c r="A11" s="11" t="s">
        <v>8</v>
      </c>
      <c r="B11" s="15">
        <v>88600</v>
      </c>
      <c r="C11" s="15">
        <v>1184156</v>
      </c>
      <c r="D11" s="15">
        <v>735640</v>
      </c>
      <c r="E11" s="8">
        <v>62500</v>
      </c>
      <c r="F11" s="8">
        <v>108100</v>
      </c>
      <c r="G11" s="8">
        <f>372281+32630</f>
        <v>404911</v>
      </c>
      <c r="H11" s="8">
        <f>523101+163941</f>
        <v>687042</v>
      </c>
      <c r="I11" s="8"/>
      <c r="J11" s="8">
        <v>18494.06</v>
      </c>
      <c r="K11" s="7">
        <f t="shared" si="0"/>
        <v>3289443.06</v>
      </c>
    </row>
    <row r="12" spans="1:11" ht="12.75">
      <c r="A12" s="11" t="s">
        <v>9</v>
      </c>
      <c r="B12" s="15">
        <v>165600</v>
      </c>
      <c r="C12" s="15">
        <v>397759</v>
      </c>
      <c r="D12" s="15">
        <v>1318248</v>
      </c>
      <c r="E12" s="8">
        <v>62500</v>
      </c>
      <c r="F12" s="8">
        <v>108100</v>
      </c>
      <c r="G12" s="8"/>
      <c r="H12" s="8">
        <f>388535+257967</f>
        <v>646502</v>
      </c>
      <c r="I12" s="8"/>
      <c r="J12" s="8">
        <v>14795.25</v>
      </c>
      <c r="K12" s="7">
        <f t="shared" si="0"/>
        <v>2713504.25</v>
      </c>
    </row>
    <row r="13" spans="1:11" ht="12.75">
      <c r="A13" s="11" t="s">
        <v>10</v>
      </c>
      <c r="B13" s="15">
        <v>160500</v>
      </c>
      <c r="C13" s="15">
        <v>335111</v>
      </c>
      <c r="D13" s="15">
        <v>450300</v>
      </c>
      <c r="E13" s="8">
        <v>62500</v>
      </c>
      <c r="F13" s="8">
        <v>108100</v>
      </c>
      <c r="G13" s="8">
        <f>679412+356418</f>
        <v>1035830</v>
      </c>
      <c r="H13" s="8">
        <f>335467+298952</f>
        <v>634419</v>
      </c>
      <c r="I13" s="8"/>
      <c r="J13" s="8">
        <v>23117.57</v>
      </c>
      <c r="K13" s="7">
        <f t="shared" si="0"/>
        <v>2809877.57</v>
      </c>
    </row>
    <row r="14" spans="1:11" ht="12.75">
      <c r="A14" s="11" t="s">
        <v>11</v>
      </c>
      <c r="B14" s="15">
        <v>2892000</v>
      </c>
      <c r="C14" s="8">
        <v>0</v>
      </c>
      <c r="D14" s="8">
        <v>0</v>
      </c>
      <c r="E14" s="8">
        <v>75000</v>
      </c>
      <c r="F14" s="8">
        <v>741800</v>
      </c>
      <c r="G14" s="8">
        <f>619847+130519</f>
        <v>750366</v>
      </c>
      <c r="H14" s="8">
        <v>0</v>
      </c>
      <c r="I14" s="8"/>
      <c r="J14" s="8"/>
      <c r="K14" s="7">
        <f t="shared" si="0"/>
        <v>4459166</v>
      </c>
    </row>
    <row r="15" spans="1:11" ht="12.75">
      <c r="A15" s="11" t="s">
        <v>12</v>
      </c>
      <c r="B15" s="15">
        <v>55300</v>
      </c>
      <c r="C15" s="15">
        <v>1064755</v>
      </c>
      <c r="D15" s="15">
        <v>97887</v>
      </c>
      <c r="E15" s="8">
        <v>62500</v>
      </c>
      <c r="F15" s="8">
        <v>108100</v>
      </c>
      <c r="G15" s="8">
        <f>26060</f>
        <v>26060</v>
      </c>
      <c r="H15" s="8">
        <f>217959+122956</f>
        <v>340915</v>
      </c>
      <c r="I15" s="8"/>
      <c r="J15" s="8">
        <v>16644.65</v>
      </c>
      <c r="K15" s="7">
        <f t="shared" si="0"/>
        <v>1772161.65</v>
      </c>
    </row>
    <row r="16" spans="1:11" ht="12.75">
      <c r="A16" s="11" t="s">
        <v>13</v>
      </c>
      <c r="B16" s="15">
        <v>87100</v>
      </c>
      <c r="C16" s="15">
        <v>1060119</v>
      </c>
      <c r="D16" s="15">
        <v>545565</v>
      </c>
      <c r="E16" s="8">
        <v>62500</v>
      </c>
      <c r="F16" s="8">
        <v>108100</v>
      </c>
      <c r="G16" s="8">
        <f>316439</f>
        <v>316439</v>
      </c>
      <c r="H16" s="8">
        <f>415069+313417</f>
        <v>728486</v>
      </c>
      <c r="I16" s="8"/>
      <c r="J16" s="8">
        <v>5548.19</v>
      </c>
      <c r="K16" s="7">
        <f t="shared" si="0"/>
        <v>2913857.19</v>
      </c>
    </row>
    <row r="17" spans="1:11" ht="12.75">
      <c r="A17" s="11" t="s">
        <v>14</v>
      </c>
      <c r="B17" s="15">
        <v>231300</v>
      </c>
      <c r="C17" s="15">
        <v>331690</v>
      </c>
      <c r="D17" s="15">
        <v>924384</v>
      </c>
      <c r="E17" s="8">
        <v>62500</v>
      </c>
      <c r="F17" s="8">
        <v>108100</v>
      </c>
      <c r="G17" s="8">
        <f>1282507+138049</f>
        <v>1420556</v>
      </c>
      <c r="H17" s="8">
        <f>718316+265199</f>
        <v>983515</v>
      </c>
      <c r="I17" s="8"/>
      <c r="J17" s="8">
        <v>35601.06</v>
      </c>
      <c r="K17" s="7">
        <f t="shared" si="0"/>
        <v>4097646.06</v>
      </c>
    </row>
    <row r="18" spans="1:11" ht="12.75">
      <c r="A18" s="11" t="s">
        <v>15</v>
      </c>
      <c r="B18" s="15">
        <v>78100</v>
      </c>
      <c r="C18" s="15">
        <v>910886</v>
      </c>
      <c r="D18" s="15">
        <v>556113</v>
      </c>
      <c r="E18" s="8">
        <v>62500</v>
      </c>
      <c r="F18" s="8">
        <v>108100</v>
      </c>
      <c r="G18" s="8">
        <f>167526+47690</f>
        <v>215216</v>
      </c>
      <c r="H18" s="8">
        <f>227435+188050</f>
        <v>415485</v>
      </c>
      <c r="I18" s="8"/>
      <c r="J18" s="8">
        <v>32364.6</v>
      </c>
      <c r="K18" s="7">
        <f t="shared" si="0"/>
        <v>2378764.6</v>
      </c>
    </row>
    <row r="19" spans="1:11" ht="12.75">
      <c r="A19" s="11" t="s">
        <v>16</v>
      </c>
      <c r="B19" s="15">
        <v>171600</v>
      </c>
      <c r="C19" s="15">
        <v>275476</v>
      </c>
      <c r="D19" s="15">
        <v>954558</v>
      </c>
      <c r="E19" s="8">
        <v>62500</v>
      </c>
      <c r="F19" s="8">
        <v>108100</v>
      </c>
      <c r="G19" s="8">
        <f>604956+341358</f>
        <v>946314</v>
      </c>
      <c r="H19" s="8">
        <f>434022+282076</f>
        <v>716098</v>
      </c>
      <c r="I19" s="8"/>
      <c r="J19" s="8">
        <v>19881.11</v>
      </c>
      <c r="K19" s="7">
        <f t="shared" si="0"/>
        <v>3254527.11</v>
      </c>
    </row>
    <row r="20" spans="1:11" ht="12.75">
      <c r="A20" s="11" t="s">
        <v>17</v>
      </c>
      <c r="B20" s="15">
        <v>74400</v>
      </c>
      <c r="C20" s="15">
        <v>864375</v>
      </c>
      <c r="D20" s="15">
        <v>569953</v>
      </c>
      <c r="E20" s="8">
        <v>62500</v>
      </c>
      <c r="F20" s="8">
        <v>108100</v>
      </c>
      <c r="G20" s="8">
        <f>46535</f>
        <v>46535</v>
      </c>
      <c r="H20" s="8">
        <f>261551+142245</f>
        <v>403796</v>
      </c>
      <c r="I20" s="8"/>
      <c r="J20" s="8">
        <v>6935.27</v>
      </c>
      <c r="K20" s="7">
        <f t="shared" si="0"/>
        <v>2136594.27</v>
      </c>
    </row>
    <row r="21" spans="1:11" ht="12.75">
      <c r="A21" s="11" t="s">
        <v>18</v>
      </c>
      <c r="B21" s="15">
        <v>775200</v>
      </c>
      <c r="C21" s="15">
        <v>0</v>
      </c>
      <c r="D21" s="15">
        <v>1835649</v>
      </c>
      <c r="E21" s="8">
        <v>62500</v>
      </c>
      <c r="F21" s="8">
        <v>370900</v>
      </c>
      <c r="G21" s="8">
        <f>284795+110439</f>
        <v>395234</v>
      </c>
      <c r="H21" s="8">
        <f>976079+696751</f>
        <v>1672830</v>
      </c>
      <c r="I21" s="8">
        <v>302098</v>
      </c>
      <c r="J21" s="8">
        <v>83223.25</v>
      </c>
      <c r="K21" s="7">
        <f t="shared" si="0"/>
        <v>5497634.25</v>
      </c>
    </row>
    <row r="22" spans="1:11" s="4" customFormat="1" ht="22.5" customHeight="1">
      <c r="A22" s="12" t="s">
        <v>19</v>
      </c>
      <c r="B22" s="5">
        <f aca="true" t="shared" si="1" ref="B22:K22">SUM(B6:B21)</f>
        <v>5907800</v>
      </c>
      <c r="C22" s="3">
        <f t="shared" si="1"/>
        <v>14783964</v>
      </c>
      <c r="D22" s="3">
        <f t="shared" si="1"/>
        <v>13724381</v>
      </c>
      <c r="E22" s="3">
        <f t="shared" si="1"/>
        <v>1012500</v>
      </c>
      <c r="F22" s="3">
        <f t="shared" si="1"/>
        <v>2888900</v>
      </c>
      <c r="G22" s="3">
        <f t="shared" si="1"/>
        <v>6517369</v>
      </c>
      <c r="H22" s="3">
        <f t="shared" si="1"/>
        <v>11953620</v>
      </c>
      <c r="I22" s="3">
        <f t="shared" si="1"/>
        <v>453147</v>
      </c>
      <c r="J22" s="3">
        <f t="shared" si="1"/>
        <v>350000</v>
      </c>
      <c r="K22" s="3">
        <f t="shared" si="1"/>
        <v>57591681</v>
      </c>
    </row>
    <row r="23" ht="12.75">
      <c r="K23" s="6"/>
    </row>
    <row r="24" ht="12.75">
      <c r="B24" s="14"/>
    </row>
  </sheetData>
  <sheetProtection/>
  <mergeCells count="1">
    <mergeCell ref="B3:H3"/>
  </mergeCells>
  <printOptions/>
  <pageMargins left="0.25" right="0.25" top="0.26" bottom="0.2" header="0.18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2018-11-15T12:28:08Z</cp:lastPrinted>
  <dcterms:created xsi:type="dcterms:W3CDTF">1996-10-08T23:32:33Z</dcterms:created>
  <dcterms:modified xsi:type="dcterms:W3CDTF">2018-12-25T10:45:19Z</dcterms:modified>
  <cp:category/>
  <cp:version/>
  <cp:contentType/>
  <cp:contentStatus/>
</cp:coreProperties>
</file>