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9030" activeTab="0"/>
  </bookViews>
  <sheets>
    <sheet name="Лист1" sheetId="1" r:id="rId1"/>
    <sheet name="Отчет о совместимости" sheetId="2" r:id="rId2"/>
  </sheets>
  <definedNames>
    <definedName name="_xlnm.Print_Area" localSheetId="0">'Лист1'!$A$1:$L$94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<sst xmlns="http://schemas.openxmlformats.org/spreadsheetml/2006/main" count="164" uniqueCount="58">
  <si>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Наименование   
мероприятия    
программы
</t>
  </si>
  <si>
    <t>№ п/п</t>
  </si>
  <si>
    <t xml:space="preserve">Срок   
начала / 
окончания
работ
</t>
  </si>
  <si>
    <t xml:space="preserve">Источники
финансирования
</t>
  </si>
  <si>
    <t>Ожидаемые результаты реализации мероприятия</t>
  </si>
  <si>
    <t>Всего</t>
  </si>
  <si>
    <t>Всего, в том числе:</t>
  </si>
  <si>
    <t>Федеральный бюджет</t>
  </si>
  <si>
    <t>Областной бюджет</t>
  </si>
  <si>
    <t>Бюджет района</t>
  </si>
  <si>
    <t>Бюджет поселения</t>
  </si>
  <si>
    <t>Внебюджетные источники</t>
  </si>
  <si>
    <t>ИТОГО ПО ПРОГРАММЕ</t>
  </si>
  <si>
    <t>Ответственный исполнитель</t>
  </si>
  <si>
    <t xml:space="preserve">Объемы финансирования, 
в т.ч. по годам    
(рублей)
</t>
  </si>
  <si>
    <t>2.1.</t>
  </si>
  <si>
    <t>3.1.</t>
  </si>
  <si>
    <t>4.1.</t>
  </si>
  <si>
    <t>5.1.</t>
  </si>
  <si>
    <t>2020-2024</t>
  </si>
  <si>
    <t>Задача 2. Организация сбора и утилизации опасных отходов (первого класса).</t>
  </si>
  <si>
    <t>Задача 3. Разработка (актуализация) генеральных схем очистки территорий.</t>
  </si>
  <si>
    <t>Задача 5. Обустройство контейнерных площадок и установка контейнеров</t>
  </si>
  <si>
    <t>Задача 4. Уборка несанкционированных свалок и навалов мусора.</t>
  </si>
  <si>
    <t>5.2.</t>
  </si>
  <si>
    <t xml:space="preserve">Содержание мест (пощадок ) накоплени твердых коммунальных отходов </t>
  </si>
  <si>
    <t xml:space="preserve">Создание мест (площадок) накопления ( в том числе раздельного накопления ) твердых коммунальных отходов </t>
  </si>
  <si>
    <t>1.2.</t>
  </si>
  <si>
    <t>Выполнение работ по уборке несанкционированных свалок и навалов мусора</t>
  </si>
  <si>
    <t xml:space="preserve">Приобретение контейнеров (бункеров) для накопления твердых коммунальных отходов </t>
  </si>
  <si>
    <t>5.3.</t>
  </si>
  <si>
    <t xml:space="preserve">Организация сбора и утилизация опасных отходов </t>
  </si>
  <si>
    <t>Разработка инжинерной системы санитарной очистки территорий и населенных пунктов Устьянского района</t>
  </si>
  <si>
    <t xml:space="preserve">Управление строительства и инфраструктуры администрации Устьянского муниципального района </t>
  </si>
  <si>
    <t>Перечень мероприятий муниципальной программы "Безопасное обращение с отходами производства и потребления Устьянского района"</t>
  </si>
  <si>
    <t>Отчет о совместимости для Перечень мероприятий 2020-25корр(2) — копия1.xls</t>
  </si>
  <si>
    <t>Дата отчета: 02.06.2021 16:33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</si>
  <si>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</si>
  <si>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</si>
  <si>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</si>
  <si>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</si>
  <si>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1.Формирование комплексной системы обращения с твёрдыми коммунальными отходами, создание условий для повышения экологической культуры и степени вовлеченности населения в вопросы обращения с ТКО.</t>
  </si>
  <si>
    <t>Подготовка площадки временного накопления твердых коммунальных отходов на территории МО «Устьянский муниципальный район»</t>
  </si>
  <si>
    <t>Площадка временного накопления твердых коммунальных отходов на территории МО "Устьянский муниципальный район" с целью последующей передачи региональному оператору подготовлена в объеме 100%</t>
  </si>
  <si>
    <t>Сбор опасных отходов (Iкласса)                          5 условных единиц</t>
  </si>
  <si>
    <t>Разработы инженерные схемы санитарной очистки территорий и населенных пунктов Устьянского райна 15 единиц</t>
  </si>
  <si>
    <r>
      <t xml:space="preserve">Выполнены работы по  уборке1 несанкционированных 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свалок  на территории Устьянского муниципального района 2 единицы и навалов мусора 2 единицы</t>
    </r>
  </si>
  <si>
    <t>Обустройство объектов размещения твердых коммунальных отходов д. Тарасонаволоцкая</t>
  </si>
  <si>
    <t>Создание мест (площадок) накопления ( в том числе раздельного накопления ) твердых коммунальных отходов на территории МО "Октябрьское"                          32 единицы</t>
  </si>
  <si>
    <t>Содержание 91 мест (пощадок ) накоплени твердых коммунальных отходов в МО "Октябрьское"</t>
  </si>
  <si>
    <t>Выполнение работ по обустройству контейных площадок (перевозка, установка)</t>
  </si>
  <si>
    <t>5.4</t>
  </si>
  <si>
    <t>Создание мест (площадок) накопления ( в том числе раздельного накопления ) твердых коммунальных отходов (остатки 2019 г) на территории Устьянского муниципального района 28 единиц</t>
  </si>
  <si>
    <t xml:space="preserve">Содержание мест (площадок) накопления твердых коммунальных отходов 60 единиц </t>
  </si>
  <si>
    <t>Приобретение  контейнеров (бункеров) для накопления твердых коммунальных отходов на территории Устьянского муниципального района итого 275 единицы</t>
  </si>
  <si>
    <t>приобретение котейнеров для МО "Октябрьское"- итого 132 единицы</t>
  </si>
  <si>
    <t xml:space="preserve"> Обустройство объектов размещения твердых коммунальных отходов                                       д. Тарасонаволоцка – 1 единица</t>
  </si>
  <si>
    <t xml:space="preserve">Приложение № 1 
к муниципальной программе "Безопасное обращение с отходами производства и потребления Устьянского района , утвержденой постановлением администрации Устьянского муниципального района Архангельской области 
от  01 октября 2021г. №1367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</si>
</sst>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[$-FC19]d\ mmmm\ yyyy\ &quot;г.&quot;"/>
    <numFmt numFmtId="176" formatCode="#,##0.0"/>
    <numFmt numFmtId="177" formatCode="0.0"/>
  </numFmts>
  <fonts count="49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>
      <alignment horizontal="center" vertical="center" wrapText="1"/>
    </xf>
    <xf numFmtId="171" fontId="0" fillId="33" borderId="0" xfId="60" applyFont="1" applyFill="1" applyAlignment="1">
      <alignment/>
    </xf>
    <xf numFmtId="0" fontId="3" fillId="33" borderId="10" xfId="60" applyNumberFormat="1" applyFont="1" applyFill="1" applyBorder="1" applyAlignment="1">
      <alignment horizontal="center" vertical="center" wrapText="1"/>
    </xf>
    <xf numFmtId="0" fontId="3" fillId="33" borderId="11" xfId="60" applyNumberFormat="1" applyFont="1" applyFill="1" applyBorder="1" applyAlignment="1">
      <alignment horizontal="center" vertical="center" wrapText="1"/>
    </xf>
    <xf numFmtId="171" fontId="1" fillId="33" borderId="0" xfId="6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2" fontId="3" fillId="33" borderId="12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2" xfId="60" applyNumberFormat="1" applyFont="1" applyFill="1" applyBorder="1" applyAlignment="1">
      <alignment horizontal="center" vertical="center" wrapText="1"/>
    </xf>
    <xf numFmtId="2" fontId="4" fillId="33" borderId="10" xfId="60" applyNumberFormat="1" applyFont="1" applyFill="1" applyBorder="1" applyAlignment="1">
      <alignment horizontal="center" vertical="center" wrapText="1"/>
    </xf>
    <xf numFmtId="2" fontId="4" fillId="33" borderId="11" xfId="6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8" fillId="35" borderId="0" xfId="0" applyFont="1" applyFill="1" applyAlignment="1">
      <alignment/>
    </xf>
    <xf numFmtId="171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 vertical="top" wrapText="1"/>
    </xf>
    <xf numFmtId="171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8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8" xfId="60" applyNumberFormat="1" applyFont="1" applyFill="1" applyBorder="1" applyAlignment="1">
      <alignment horizontal="center" vertical="center" wrapText="1"/>
    </xf>
    <xf numFmtId="2" fontId="3" fillId="33" borderId="10" xfId="6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6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16" fontId="4" fillId="33" borderId="20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tabSelected="1" view="pageBreakPreview" zoomScaleSheetLayoutView="100" zoomScalePageLayoutView="0" workbookViewId="0" topLeftCell="A16">
      <selection activeCell="H15" sqref="H15"/>
    </sheetView>
  </sheetViews>
  <sheetFormatPr defaultColWidth="9.00390625" defaultRowHeight="12.75"/>
  <cols>
    <col min="2" max="2" width="31.75390625" style="0" customWidth="1"/>
    <col min="3" max="3" width="23.75390625" style="0" customWidth="1"/>
    <col min="4" max="4" width="11.875" style="0" customWidth="1"/>
    <col min="5" max="5" width="27.875" style="0" customWidth="1"/>
    <col min="6" max="6" width="14.875" style="0" customWidth="1"/>
    <col min="7" max="7" width="16.625" style="5" customWidth="1"/>
    <col min="8" max="8" width="17.25390625" style="0" customWidth="1"/>
    <col min="9" max="9" width="14.875" style="0" customWidth="1"/>
    <col min="10" max="10" width="13.875" style="0" customWidth="1"/>
    <col min="11" max="11" width="9.25390625" style="0" bestFit="1" customWidth="1"/>
    <col min="12" max="12" width="29.125" style="0" customWidth="1"/>
  </cols>
  <sheetData>
    <row r="1" spans="1:12" ht="91.5" customHeight="1" thickBot="1">
      <c r="A1" s="15"/>
      <c r="B1" s="15"/>
      <c r="C1" s="15"/>
      <c r="D1" s="15"/>
      <c r="E1" s="15"/>
      <c r="F1" s="15"/>
      <c r="H1" s="61" t="s">
        <v>57</v>
      </c>
      <c r="I1" s="61"/>
      <c r="J1" s="61"/>
      <c r="K1" s="61"/>
      <c r="L1" s="61"/>
    </row>
    <row r="2" spans="1:12" ht="33.75" customHeight="1" thickBot="1">
      <c r="A2" s="62" t="s">
        <v>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56.25" customHeight="1">
      <c r="A3" s="70" t="s">
        <v>1</v>
      </c>
      <c r="B3" s="65" t="s">
        <v>0</v>
      </c>
      <c r="C3" s="65" t="s">
        <v>13</v>
      </c>
      <c r="D3" s="65" t="s">
        <v>2</v>
      </c>
      <c r="E3" s="65" t="s">
        <v>3</v>
      </c>
      <c r="F3" s="65" t="s">
        <v>14</v>
      </c>
      <c r="G3" s="65"/>
      <c r="H3" s="65"/>
      <c r="I3" s="65"/>
      <c r="J3" s="65"/>
      <c r="K3" s="65"/>
      <c r="L3" s="75" t="s">
        <v>4</v>
      </c>
    </row>
    <row r="4" spans="1:12" ht="12.75">
      <c r="A4" s="71"/>
      <c r="B4" s="66"/>
      <c r="C4" s="66"/>
      <c r="D4" s="66"/>
      <c r="E4" s="66"/>
      <c r="F4" s="44" t="s">
        <v>5</v>
      </c>
      <c r="G4" s="6">
        <v>2020</v>
      </c>
      <c r="H4" s="44">
        <v>2021</v>
      </c>
      <c r="I4" s="44">
        <v>2022</v>
      </c>
      <c r="J4" s="44">
        <v>2023</v>
      </c>
      <c r="K4" s="44">
        <v>2024</v>
      </c>
      <c r="L4" s="76"/>
    </row>
    <row r="5" spans="1:12" ht="13.5" thickBot="1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7">
        <v>7</v>
      </c>
      <c r="H5" s="17">
        <v>8</v>
      </c>
      <c r="I5" s="17">
        <v>9</v>
      </c>
      <c r="J5" s="17">
        <v>10</v>
      </c>
      <c r="K5" s="17">
        <v>11</v>
      </c>
      <c r="L5" s="18">
        <v>12</v>
      </c>
    </row>
    <row r="6" spans="1:12" ht="13.5" customHeight="1" thickBot="1">
      <c r="A6" s="72" t="s">
        <v>41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1:12" s="19" customFormat="1" ht="12.75" customHeight="1">
      <c r="A7" s="52" t="s">
        <v>27</v>
      </c>
      <c r="B7" s="55" t="s">
        <v>42</v>
      </c>
      <c r="C7" s="55" t="s">
        <v>33</v>
      </c>
      <c r="D7" s="55" t="s">
        <v>19</v>
      </c>
      <c r="E7" s="41" t="s">
        <v>6</v>
      </c>
      <c r="F7" s="38">
        <f>G7+H7+I7+J7+K7</f>
        <v>1051126.32</v>
      </c>
      <c r="G7" s="39">
        <v>1051126.32</v>
      </c>
      <c r="H7" s="38">
        <v>0</v>
      </c>
      <c r="I7" s="38">
        <f>SUM(I8:I12)</f>
        <v>0</v>
      </c>
      <c r="J7" s="38">
        <f>SUM(J8:J12)</f>
        <v>0</v>
      </c>
      <c r="K7" s="38">
        <f>SUM(K8:K12)</f>
        <v>0</v>
      </c>
      <c r="L7" s="58" t="s">
        <v>43</v>
      </c>
    </row>
    <row r="8" spans="1:12" ht="12.75">
      <c r="A8" s="53"/>
      <c r="B8" s="56"/>
      <c r="C8" s="56"/>
      <c r="D8" s="56"/>
      <c r="E8" s="42" t="s">
        <v>7</v>
      </c>
      <c r="F8" s="12">
        <f>SUM(G8:K8)</f>
        <v>0</v>
      </c>
      <c r="G8" s="22">
        <v>0</v>
      </c>
      <c r="H8" s="12">
        <v>0</v>
      </c>
      <c r="I8" s="12">
        <v>0</v>
      </c>
      <c r="J8" s="12">
        <v>0</v>
      </c>
      <c r="K8" s="12">
        <v>0</v>
      </c>
      <c r="L8" s="59"/>
    </row>
    <row r="9" spans="1:12" ht="12.75">
      <c r="A9" s="53"/>
      <c r="B9" s="56"/>
      <c r="C9" s="56"/>
      <c r="D9" s="56"/>
      <c r="E9" s="42" t="s">
        <v>8</v>
      </c>
      <c r="F9" s="12">
        <f>SUM(G9:K9)</f>
        <v>0</v>
      </c>
      <c r="G9" s="22"/>
      <c r="H9" s="12">
        <v>0</v>
      </c>
      <c r="I9" s="12">
        <v>0</v>
      </c>
      <c r="J9" s="12">
        <v>0</v>
      </c>
      <c r="K9" s="12">
        <v>0</v>
      </c>
      <c r="L9" s="59"/>
    </row>
    <row r="10" spans="1:12" ht="12.75">
      <c r="A10" s="53"/>
      <c r="B10" s="56"/>
      <c r="C10" s="56"/>
      <c r="D10" s="56"/>
      <c r="E10" s="42" t="s">
        <v>9</v>
      </c>
      <c r="F10" s="12">
        <f>SUM(G10:K10)</f>
        <v>1051126.32</v>
      </c>
      <c r="G10" s="22">
        <v>1051126.32</v>
      </c>
      <c r="H10" s="12">
        <v>0</v>
      </c>
      <c r="I10" s="12">
        <v>0</v>
      </c>
      <c r="J10" s="12">
        <v>0</v>
      </c>
      <c r="K10" s="12">
        <v>0</v>
      </c>
      <c r="L10" s="59"/>
    </row>
    <row r="11" spans="1:12" ht="12.75">
      <c r="A11" s="53"/>
      <c r="B11" s="56"/>
      <c r="C11" s="56"/>
      <c r="D11" s="56"/>
      <c r="E11" s="42" t="s">
        <v>10</v>
      </c>
      <c r="F11" s="12">
        <f>SUM(G11:K11)</f>
        <v>0</v>
      </c>
      <c r="G11" s="22">
        <v>0</v>
      </c>
      <c r="H11" s="12">
        <v>0</v>
      </c>
      <c r="I11" s="12">
        <v>0</v>
      </c>
      <c r="J11" s="12">
        <v>0</v>
      </c>
      <c r="K11" s="12">
        <v>0</v>
      </c>
      <c r="L11" s="59"/>
    </row>
    <row r="12" spans="1:12" ht="24" customHeight="1" thickBot="1">
      <c r="A12" s="54"/>
      <c r="B12" s="57"/>
      <c r="C12" s="57"/>
      <c r="D12" s="57"/>
      <c r="E12" s="43" t="s">
        <v>11</v>
      </c>
      <c r="F12" s="14">
        <f>SUM(G12:K12)</f>
        <v>0</v>
      </c>
      <c r="G12" s="23">
        <v>0</v>
      </c>
      <c r="H12" s="14">
        <v>0</v>
      </c>
      <c r="I12" s="14">
        <v>0</v>
      </c>
      <c r="J12" s="14">
        <v>0</v>
      </c>
      <c r="K12" s="14">
        <v>0</v>
      </c>
      <c r="L12" s="60"/>
    </row>
    <row r="13" spans="1:12" ht="12.75" customHeight="1">
      <c r="A13" s="52" t="s">
        <v>27</v>
      </c>
      <c r="B13" s="55" t="s">
        <v>42</v>
      </c>
      <c r="C13" s="55" t="s">
        <v>33</v>
      </c>
      <c r="D13" s="55" t="s">
        <v>19</v>
      </c>
      <c r="E13" s="49" t="s">
        <v>6</v>
      </c>
      <c r="F13" s="38">
        <f>G13+H13+I13+J13+K13</f>
        <v>1051126.32</v>
      </c>
      <c r="G13" s="39">
        <v>1051126.32</v>
      </c>
      <c r="H13" s="38">
        <v>0</v>
      </c>
      <c r="I13" s="38">
        <f>SUM(I14:I18)</f>
        <v>0</v>
      </c>
      <c r="J13" s="38">
        <f>SUM(J14:J18)</f>
        <v>0</v>
      </c>
      <c r="K13" s="38">
        <f>SUM(K14:K18)</f>
        <v>0</v>
      </c>
      <c r="L13" s="58" t="s">
        <v>43</v>
      </c>
    </row>
    <row r="14" spans="1:12" s="19" customFormat="1" ht="12.75" customHeight="1">
      <c r="A14" s="53"/>
      <c r="B14" s="56"/>
      <c r="C14" s="56"/>
      <c r="D14" s="56"/>
      <c r="E14" s="50" t="s">
        <v>7</v>
      </c>
      <c r="F14" s="12">
        <f>SUM(G14:K14)</f>
        <v>0</v>
      </c>
      <c r="G14" s="22">
        <v>0</v>
      </c>
      <c r="H14" s="12">
        <v>0</v>
      </c>
      <c r="I14" s="12">
        <v>0</v>
      </c>
      <c r="J14" s="12">
        <v>0</v>
      </c>
      <c r="K14" s="12">
        <v>0</v>
      </c>
      <c r="L14" s="59"/>
    </row>
    <row r="15" spans="1:12" s="9" customFormat="1" ht="12.75" customHeight="1">
      <c r="A15" s="53"/>
      <c r="B15" s="56"/>
      <c r="C15" s="56"/>
      <c r="D15" s="56"/>
      <c r="E15" s="50" t="s">
        <v>8</v>
      </c>
      <c r="F15" s="12">
        <f>SUM(G15:K15)</f>
        <v>0</v>
      </c>
      <c r="G15" s="22"/>
      <c r="H15" s="12">
        <v>0</v>
      </c>
      <c r="I15" s="12">
        <v>0</v>
      </c>
      <c r="J15" s="12">
        <v>0</v>
      </c>
      <c r="K15" s="12">
        <v>0</v>
      </c>
      <c r="L15" s="59"/>
    </row>
    <row r="16" spans="1:12" ht="12.75" customHeight="1">
      <c r="A16" s="53"/>
      <c r="B16" s="56"/>
      <c r="C16" s="56"/>
      <c r="D16" s="56"/>
      <c r="E16" s="50" t="s">
        <v>9</v>
      </c>
      <c r="F16" s="12">
        <f>SUM(G16:K16)</f>
        <v>1051126.32</v>
      </c>
      <c r="G16" s="22">
        <v>1051126.32</v>
      </c>
      <c r="H16" s="12">
        <v>0</v>
      </c>
      <c r="I16" s="12">
        <v>0</v>
      </c>
      <c r="J16" s="12">
        <v>0</v>
      </c>
      <c r="K16" s="12">
        <v>0</v>
      </c>
      <c r="L16" s="59"/>
    </row>
    <row r="17" spans="1:12" ht="12.75" customHeight="1">
      <c r="A17" s="53"/>
      <c r="B17" s="56"/>
      <c r="C17" s="56"/>
      <c r="D17" s="56"/>
      <c r="E17" s="50" t="s">
        <v>10</v>
      </c>
      <c r="F17" s="12">
        <f>SUM(G17:K17)</f>
        <v>0</v>
      </c>
      <c r="G17" s="22">
        <v>0</v>
      </c>
      <c r="H17" s="12">
        <v>0</v>
      </c>
      <c r="I17" s="12">
        <v>0</v>
      </c>
      <c r="J17" s="12">
        <v>0</v>
      </c>
      <c r="K17" s="12">
        <v>0</v>
      </c>
      <c r="L17" s="59"/>
    </row>
    <row r="18" spans="1:12" ht="12.75" customHeight="1" thickBot="1">
      <c r="A18" s="54"/>
      <c r="B18" s="57"/>
      <c r="C18" s="57"/>
      <c r="D18" s="57"/>
      <c r="E18" s="51" t="s">
        <v>11</v>
      </c>
      <c r="F18" s="14">
        <f>SUM(G18:K18)</f>
        <v>0</v>
      </c>
      <c r="G18" s="23">
        <v>0</v>
      </c>
      <c r="H18" s="14">
        <v>0</v>
      </c>
      <c r="I18" s="14">
        <v>0</v>
      </c>
      <c r="J18" s="14">
        <v>0</v>
      </c>
      <c r="K18" s="14">
        <v>0</v>
      </c>
      <c r="L18" s="60"/>
    </row>
    <row r="19" spans="1:12" ht="12.75" customHeight="1" thickBot="1">
      <c r="A19" s="77" t="s">
        <v>20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1"/>
    </row>
    <row r="20" spans="1:12" ht="12.75" customHeight="1">
      <c r="A20" s="82" t="s">
        <v>15</v>
      </c>
      <c r="B20" s="55" t="s">
        <v>31</v>
      </c>
      <c r="C20" s="55" t="s">
        <v>33</v>
      </c>
      <c r="D20" s="55" t="s">
        <v>19</v>
      </c>
      <c r="E20" s="41" t="s">
        <v>6</v>
      </c>
      <c r="F20" s="38">
        <f aca="true" t="shared" si="0" ref="F20:F25">SUM(G20:K20)</f>
        <v>120000</v>
      </c>
      <c r="G20" s="39">
        <f>SUM(G21:G25)</f>
        <v>30000</v>
      </c>
      <c r="H20" s="38">
        <v>30000</v>
      </c>
      <c r="I20" s="38">
        <f>SUM(I21:I25)</f>
        <v>30000</v>
      </c>
      <c r="J20" s="38">
        <v>30000</v>
      </c>
      <c r="K20" s="38">
        <f>SUM(K21:K25)</f>
        <v>0</v>
      </c>
      <c r="L20" s="58" t="s">
        <v>44</v>
      </c>
    </row>
    <row r="21" spans="1:12" s="19" customFormat="1" ht="12.75" customHeight="1">
      <c r="A21" s="53"/>
      <c r="B21" s="56"/>
      <c r="C21" s="56"/>
      <c r="D21" s="56"/>
      <c r="E21" s="42" t="s">
        <v>7</v>
      </c>
      <c r="F21" s="12">
        <f t="shared" si="0"/>
        <v>0</v>
      </c>
      <c r="G21" s="22">
        <v>0</v>
      </c>
      <c r="H21" s="12">
        <v>0</v>
      </c>
      <c r="I21" s="12">
        <v>0</v>
      </c>
      <c r="J21" s="12">
        <v>0</v>
      </c>
      <c r="K21" s="12">
        <v>0</v>
      </c>
      <c r="L21" s="59"/>
    </row>
    <row r="22" spans="1:12" ht="12.75" customHeight="1">
      <c r="A22" s="53"/>
      <c r="B22" s="56"/>
      <c r="C22" s="56"/>
      <c r="D22" s="56"/>
      <c r="E22" s="42" t="s">
        <v>8</v>
      </c>
      <c r="F22" s="12">
        <f t="shared" si="0"/>
        <v>0</v>
      </c>
      <c r="G22" s="22">
        <v>0</v>
      </c>
      <c r="H22" s="12">
        <v>0</v>
      </c>
      <c r="I22" s="12">
        <v>0</v>
      </c>
      <c r="J22" s="12">
        <v>0</v>
      </c>
      <c r="K22" s="12">
        <v>0</v>
      </c>
      <c r="L22" s="59"/>
    </row>
    <row r="23" spans="1:12" ht="12.75" customHeight="1">
      <c r="A23" s="53"/>
      <c r="B23" s="56"/>
      <c r="C23" s="56"/>
      <c r="D23" s="56"/>
      <c r="E23" s="42" t="s">
        <v>9</v>
      </c>
      <c r="F23" s="12">
        <f t="shared" si="0"/>
        <v>120000</v>
      </c>
      <c r="G23" s="22">
        <v>30000</v>
      </c>
      <c r="H23" s="12">
        <v>30000</v>
      </c>
      <c r="I23" s="12">
        <v>30000</v>
      </c>
      <c r="J23" s="12">
        <v>30000</v>
      </c>
      <c r="K23" s="12">
        <v>0</v>
      </c>
      <c r="L23" s="59"/>
    </row>
    <row r="24" spans="1:12" ht="12.75" customHeight="1">
      <c r="A24" s="53"/>
      <c r="B24" s="56"/>
      <c r="C24" s="56"/>
      <c r="D24" s="56"/>
      <c r="E24" s="42" t="s">
        <v>10</v>
      </c>
      <c r="F24" s="12">
        <f t="shared" si="0"/>
        <v>0</v>
      </c>
      <c r="G24" s="22">
        <v>0</v>
      </c>
      <c r="H24" s="12">
        <v>0</v>
      </c>
      <c r="I24" s="12">
        <v>0</v>
      </c>
      <c r="J24" s="12">
        <v>0</v>
      </c>
      <c r="K24" s="12">
        <v>0</v>
      </c>
      <c r="L24" s="59"/>
    </row>
    <row r="25" spans="1:12" ht="12.75" customHeight="1" thickBot="1">
      <c r="A25" s="54"/>
      <c r="B25" s="57"/>
      <c r="C25" s="57"/>
      <c r="D25" s="57"/>
      <c r="E25" s="43" t="s">
        <v>11</v>
      </c>
      <c r="F25" s="14">
        <f t="shared" si="0"/>
        <v>0</v>
      </c>
      <c r="G25" s="23">
        <v>0</v>
      </c>
      <c r="H25" s="14">
        <v>0</v>
      </c>
      <c r="I25" s="14">
        <v>0</v>
      </c>
      <c r="J25" s="14">
        <v>0</v>
      </c>
      <c r="K25" s="14">
        <v>0</v>
      </c>
      <c r="L25" s="60"/>
    </row>
    <row r="26" spans="1:12" ht="12.75" customHeight="1" thickBot="1">
      <c r="A26" s="77" t="s">
        <v>21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</row>
    <row r="27" spans="1:12" ht="12.75" customHeight="1">
      <c r="A27" s="52" t="s">
        <v>16</v>
      </c>
      <c r="B27" s="55" t="s">
        <v>32</v>
      </c>
      <c r="C27" s="55" t="s">
        <v>33</v>
      </c>
      <c r="D27" s="55" t="s">
        <v>19</v>
      </c>
      <c r="E27" s="41" t="s">
        <v>6</v>
      </c>
      <c r="F27" s="38">
        <f aca="true" t="shared" si="1" ref="F27:F32">SUM(G27:K27)</f>
        <v>1053000</v>
      </c>
      <c r="G27" s="39">
        <f>SUM(G28:G32)</f>
        <v>600000</v>
      </c>
      <c r="H27" s="38">
        <v>453000</v>
      </c>
      <c r="I27" s="38">
        <f>SUM(I28:I32)</f>
        <v>0</v>
      </c>
      <c r="J27" s="38">
        <v>0</v>
      </c>
      <c r="K27" s="38">
        <f>SUM(K28:K32)</f>
        <v>0</v>
      </c>
      <c r="L27" s="58" t="s">
        <v>45</v>
      </c>
    </row>
    <row r="28" spans="1:12" s="19" customFormat="1" ht="12.75" customHeight="1">
      <c r="A28" s="53"/>
      <c r="B28" s="56"/>
      <c r="C28" s="56"/>
      <c r="D28" s="56"/>
      <c r="E28" s="42" t="s">
        <v>7</v>
      </c>
      <c r="F28" s="12">
        <f t="shared" si="1"/>
        <v>0</v>
      </c>
      <c r="G28" s="22">
        <v>0</v>
      </c>
      <c r="H28" s="12">
        <v>0</v>
      </c>
      <c r="I28" s="12">
        <v>0</v>
      </c>
      <c r="J28" s="12">
        <v>0</v>
      </c>
      <c r="K28" s="12">
        <v>0</v>
      </c>
      <c r="L28" s="59"/>
    </row>
    <row r="29" spans="1:12" s="19" customFormat="1" ht="12.75" customHeight="1">
      <c r="A29" s="53"/>
      <c r="B29" s="56"/>
      <c r="C29" s="56"/>
      <c r="D29" s="56"/>
      <c r="E29" s="42" t="s">
        <v>8</v>
      </c>
      <c r="F29" s="12">
        <f t="shared" si="1"/>
        <v>0</v>
      </c>
      <c r="G29" s="22">
        <v>0</v>
      </c>
      <c r="H29" s="12">
        <v>0</v>
      </c>
      <c r="I29" s="12">
        <v>0</v>
      </c>
      <c r="J29" s="12">
        <v>0</v>
      </c>
      <c r="K29" s="12">
        <v>0</v>
      </c>
      <c r="L29" s="59"/>
    </row>
    <row r="30" spans="1:12" s="19" customFormat="1" ht="12.75" customHeight="1">
      <c r="A30" s="53"/>
      <c r="B30" s="56"/>
      <c r="C30" s="56"/>
      <c r="D30" s="56"/>
      <c r="E30" s="42" t="s">
        <v>9</v>
      </c>
      <c r="F30" s="12">
        <f t="shared" si="1"/>
        <v>1053000</v>
      </c>
      <c r="G30" s="22">
        <v>600000</v>
      </c>
      <c r="H30" s="12">
        <v>453000</v>
      </c>
      <c r="I30" s="12">
        <v>0</v>
      </c>
      <c r="J30" s="12">
        <v>0</v>
      </c>
      <c r="K30" s="12">
        <v>0</v>
      </c>
      <c r="L30" s="59"/>
    </row>
    <row r="31" spans="1:12" s="19" customFormat="1" ht="12.75" customHeight="1">
      <c r="A31" s="53"/>
      <c r="B31" s="56"/>
      <c r="C31" s="56"/>
      <c r="D31" s="56"/>
      <c r="E31" s="42" t="s">
        <v>10</v>
      </c>
      <c r="F31" s="12">
        <f t="shared" si="1"/>
        <v>0</v>
      </c>
      <c r="G31" s="22">
        <v>0</v>
      </c>
      <c r="H31" s="12">
        <v>0</v>
      </c>
      <c r="I31" s="12">
        <v>0</v>
      </c>
      <c r="J31" s="12">
        <v>0</v>
      </c>
      <c r="K31" s="12">
        <v>0</v>
      </c>
      <c r="L31" s="59"/>
    </row>
    <row r="32" spans="1:12" s="19" customFormat="1" ht="12.75" customHeight="1" thickBot="1">
      <c r="A32" s="54"/>
      <c r="B32" s="57"/>
      <c r="C32" s="57"/>
      <c r="D32" s="57"/>
      <c r="E32" s="43" t="s">
        <v>11</v>
      </c>
      <c r="F32" s="14">
        <f t="shared" si="1"/>
        <v>0</v>
      </c>
      <c r="G32" s="23">
        <v>0</v>
      </c>
      <c r="H32" s="14">
        <v>0</v>
      </c>
      <c r="I32" s="14">
        <v>0</v>
      </c>
      <c r="J32" s="14">
        <v>0</v>
      </c>
      <c r="K32" s="14">
        <v>0</v>
      </c>
      <c r="L32" s="60"/>
    </row>
    <row r="33" spans="1:12" s="19" customFormat="1" ht="12.75" customHeight="1" thickBot="1">
      <c r="A33" s="77" t="s">
        <v>23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/>
    </row>
    <row r="34" spans="1:12" ht="12.75" customHeight="1">
      <c r="A34" s="52" t="s">
        <v>17</v>
      </c>
      <c r="B34" s="55" t="s">
        <v>28</v>
      </c>
      <c r="C34" s="55" t="s">
        <v>33</v>
      </c>
      <c r="D34" s="55" t="s">
        <v>19</v>
      </c>
      <c r="E34" s="41" t="s">
        <v>6</v>
      </c>
      <c r="F34" s="38">
        <f aca="true" t="shared" si="2" ref="F34:F39">SUM(G34:K34)</f>
        <v>1000000</v>
      </c>
      <c r="G34" s="39">
        <v>200000</v>
      </c>
      <c r="H34" s="38">
        <v>200000</v>
      </c>
      <c r="I34" s="38">
        <v>300000</v>
      </c>
      <c r="J34" s="38">
        <v>300000</v>
      </c>
      <c r="K34" s="38">
        <v>0</v>
      </c>
      <c r="L34" s="58" t="s">
        <v>46</v>
      </c>
    </row>
    <row r="35" spans="1:12" s="19" customFormat="1" ht="12.75" customHeight="1">
      <c r="A35" s="53"/>
      <c r="B35" s="56"/>
      <c r="C35" s="56"/>
      <c r="D35" s="56"/>
      <c r="E35" s="42" t="s">
        <v>7</v>
      </c>
      <c r="F35" s="12">
        <f t="shared" si="2"/>
        <v>0</v>
      </c>
      <c r="G35" s="22">
        <v>0</v>
      </c>
      <c r="H35" s="12">
        <v>0</v>
      </c>
      <c r="I35" s="12">
        <v>0</v>
      </c>
      <c r="J35" s="12">
        <v>0</v>
      </c>
      <c r="K35" s="12">
        <v>0</v>
      </c>
      <c r="L35" s="59"/>
    </row>
    <row r="36" spans="1:12" ht="12.75" customHeight="1">
      <c r="A36" s="53"/>
      <c r="B36" s="56"/>
      <c r="C36" s="56"/>
      <c r="D36" s="56"/>
      <c r="E36" s="42" t="s">
        <v>8</v>
      </c>
      <c r="F36" s="12">
        <f t="shared" si="2"/>
        <v>0</v>
      </c>
      <c r="G36" s="22">
        <v>0</v>
      </c>
      <c r="H36" s="12">
        <v>0</v>
      </c>
      <c r="I36" s="12">
        <v>0</v>
      </c>
      <c r="J36" s="12">
        <v>0</v>
      </c>
      <c r="K36" s="12">
        <v>0</v>
      </c>
      <c r="L36" s="59"/>
    </row>
    <row r="37" spans="1:12" ht="12.75" customHeight="1">
      <c r="A37" s="53"/>
      <c r="B37" s="56"/>
      <c r="C37" s="56"/>
      <c r="D37" s="56"/>
      <c r="E37" s="42" t="s">
        <v>9</v>
      </c>
      <c r="F37" s="12">
        <f t="shared" si="2"/>
        <v>1000000</v>
      </c>
      <c r="G37" s="22">
        <v>200000</v>
      </c>
      <c r="H37" s="12">
        <v>200000</v>
      </c>
      <c r="I37" s="12">
        <v>300000</v>
      </c>
      <c r="J37" s="12">
        <v>300000</v>
      </c>
      <c r="K37" s="12">
        <v>0</v>
      </c>
      <c r="L37" s="59"/>
    </row>
    <row r="38" spans="1:12" ht="12.75" customHeight="1">
      <c r="A38" s="53"/>
      <c r="B38" s="56"/>
      <c r="C38" s="56"/>
      <c r="D38" s="56"/>
      <c r="E38" s="42" t="s">
        <v>10</v>
      </c>
      <c r="F38" s="12">
        <f t="shared" si="2"/>
        <v>0</v>
      </c>
      <c r="G38" s="22">
        <v>0</v>
      </c>
      <c r="H38" s="12">
        <v>0</v>
      </c>
      <c r="I38" s="12">
        <v>0</v>
      </c>
      <c r="J38" s="12">
        <v>0</v>
      </c>
      <c r="K38" s="12">
        <v>0</v>
      </c>
      <c r="L38" s="59"/>
    </row>
    <row r="39" spans="1:12" ht="12.75" customHeight="1" thickBot="1">
      <c r="A39" s="54"/>
      <c r="B39" s="57"/>
      <c r="C39" s="57"/>
      <c r="D39" s="57"/>
      <c r="E39" s="43" t="s">
        <v>11</v>
      </c>
      <c r="F39" s="14">
        <f t="shared" si="2"/>
        <v>0</v>
      </c>
      <c r="G39" s="23">
        <v>0</v>
      </c>
      <c r="H39" s="14">
        <v>0</v>
      </c>
      <c r="I39" s="14">
        <v>0</v>
      </c>
      <c r="J39" s="14">
        <v>0</v>
      </c>
      <c r="K39" s="14">
        <v>0</v>
      </c>
      <c r="L39" s="60"/>
    </row>
    <row r="40" spans="1:12" ht="12.75" customHeight="1" thickBot="1">
      <c r="A40" s="77" t="s">
        <v>22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46"/>
    </row>
    <row r="41" spans="1:12" s="19" customFormat="1" ht="12.75" customHeight="1">
      <c r="A41" s="92" t="s">
        <v>18</v>
      </c>
      <c r="B41" s="97" t="s">
        <v>29</v>
      </c>
      <c r="C41" s="55" t="s">
        <v>33</v>
      </c>
      <c r="D41" s="55" t="s">
        <v>19</v>
      </c>
      <c r="E41" s="41" t="s">
        <v>6</v>
      </c>
      <c r="F41" s="38">
        <f>SUM(G41:K41)</f>
        <v>833400</v>
      </c>
      <c r="G41" s="39">
        <f>G43+G44</f>
        <v>833400</v>
      </c>
      <c r="H41" s="38">
        <f>SUM(H42:H46)</f>
        <v>0</v>
      </c>
      <c r="I41" s="38">
        <f>SUM(I42:I46)</f>
        <v>0</v>
      </c>
      <c r="J41" s="38">
        <f>SUM(J42:J46)</f>
        <v>0</v>
      </c>
      <c r="K41" s="38">
        <f>SUM(K42:K46)</f>
        <v>0</v>
      </c>
      <c r="L41" s="58" t="s">
        <v>55</v>
      </c>
    </row>
    <row r="42" spans="1:12" ht="12.75" customHeight="1">
      <c r="A42" s="84"/>
      <c r="B42" s="78"/>
      <c r="C42" s="56"/>
      <c r="D42" s="56"/>
      <c r="E42" s="42" t="s">
        <v>7</v>
      </c>
      <c r="F42" s="12">
        <f>SUM(G42:K42)</f>
        <v>0</v>
      </c>
      <c r="G42" s="22">
        <v>0</v>
      </c>
      <c r="H42" s="12">
        <v>0</v>
      </c>
      <c r="I42" s="12">
        <v>0</v>
      </c>
      <c r="J42" s="12">
        <v>0</v>
      </c>
      <c r="K42" s="12">
        <v>0</v>
      </c>
      <c r="L42" s="59"/>
    </row>
    <row r="43" spans="1:12" ht="12.75" customHeight="1">
      <c r="A43" s="84"/>
      <c r="B43" s="78"/>
      <c r="C43" s="56"/>
      <c r="D43" s="56"/>
      <c r="E43" s="42" t="s">
        <v>8</v>
      </c>
      <c r="F43" s="12">
        <f>SUM(G43:K43)</f>
        <v>575046</v>
      </c>
      <c r="G43" s="22">
        <v>575046</v>
      </c>
      <c r="H43" s="12">
        <v>0</v>
      </c>
      <c r="I43" s="12">
        <v>0</v>
      </c>
      <c r="J43" s="12">
        <v>0</v>
      </c>
      <c r="K43" s="12">
        <v>0</v>
      </c>
      <c r="L43" s="59"/>
    </row>
    <row r="44" spans="1:12" ht="12.75" customHeight="1">
      <c r="A44" s="84"/>
      <c r="B44" s="78"/>
      <c r="C44" s="56"/>
      <c r="D44" s="56"/>
      <c r="E44" s="42" t="s">
        <v>9</v>
      </c>
      <c r="F44" s="12">
        <f>SUM(G44:K44)</f>
        <v>258354</v>
      </c>
      <c r="G44" s="22">
        <v>258354</v>
      </c>
      <c r="H44" s="12">
        <v>0</v>
      </c>
      <c r="I44" s="12">
        <v>0</v>
      </c>
      <c r="J44" s="12">
        <v>0</v>
      </c>
      <c r="K44" s="12">
        <v>0</v>
      </c>
      <c r="L44" s="59"/>
    </row>
    <row r="45" spans="1:12" ht="12.75" customHeight="1">
      <c r="A45" s="84"/>
      <c r="B45" s="78"/>
      <c r="C45" s="56"/>
      <c r="D45" s="56"/>
      <c r="E45" s="42" t="s">
        <v>10</v>
      </c>
      <c r="F45" s="12">
        <f>SUM(G45:K45)</f>
        <v>0</v>
      </c>
      <c r="G45" s="22">
        <v>0</v>
      </c>
      <c r="H45" s="12">
        <v>0</v>
      </c>
      <c r="I45" s="12">
        <v>0</v>
      </c>
      <c r="J45" s="12">
        <v>0</v>
      </c>
      <c r="K45" s="12">
        <v>0</v>
      </c>
      <c r="L45" s="59"/>
    </row>
    <row r="46" spans="1:12" ht="12.75" customHeight="1">
      <c r="A46" s="84"/>
      <c r="B46" s="78"/>
      <c r="C46" s="56"/>
      <c r="D46" s="56"/>
      <c r="E46" s="42" t="s">
        <v>11</v>
      </c>
      <c r="F46" s="12"/>
      <c r="G46" s="22"/>
      <c r="H46" s="12"/>
      <c r="I46" s="12"/>
      <c r="J46" s="12"/>
      <c r="K46" s="12"/>
      <c r="L46" s="59"/>
    </row>
    <row r="47" spans="1:12" s="26" customFormat="1" ht="12.75" customHeight="1">
      <c r="A47" s="84"/>
      <c r="B47" s="78"/>
      <c r="C47" s="56" t="s">
        <v>33</v>
      </c>
      <c r="D47" s="56" t="s">
        <v>19</v>
      </c>
      <c r="E47" s="42" t="s">
        <v>6</v>
      </c>
      <c r="F47" s="13">
        <f aca="true" t="shared" si="3" ref="F47:F52">SUM(G47:K47)</f>
        <v>2466864</v>
      </c>
      <c r="G47" s="40">
        <v>2466864</v>
      </c>
      <c r="H47" s="13">
        <f>SUM(H48:H52)</f>
        <v>0</v>
      </c>
      <c r="I47" s="13">
        <f>SUM(I48:I52)</f>
        <v>0</v>
      </c>
      <c r="J47" s="13">
        <f>SUM(J48:J52)</f>
        <v>0</v>
      </c>
      <c r="K47" s="13">
        <f>SUM(K48:K52)</f>
        <v>0</v>
      </c>
      <c r="L47" s="59" t="s">
        <v>54</v>
      </c>
    </row>
    <row r="48" spans="1:12" s="2" customFormat="1" ht="12.75" customHeight="1">
      <c r="A48" s="84"/>
      <c r="B48" s="78"/>
      <c r="C48" s="56"/>
      <c r="D48" s="56"/>
      <c r="E48" s="42" t="s">
        <v>7</v>
      </c>
      <c r="F48" s="12">
        <f t="shared" si="3"/>
        <v>0</v>
      </c>
      <c r="G48" s="22">
        <v>0</v>
      </c>
      <c r="H48" s="12">
        <v>0</v>
      </c>
      <c r="I48" s="12">
        <v>0</v>
      </c>
      <c r="J48" s="12">
        <v>0</v>
      </c>
      <c r="K48" s="12">
        <v>0</v>
      </c>
      <c r="L48" s="59"/>
    </row>
    <row r="49" spans="1:12" s="10" customFormat="1" ht="12.75" customHeight="1">
      <c r="A49" s="84"/>
      <c r="B49" s="78"/>
      <c r="C49" s="56"/>
      <c r="D49" s="56"/>
      <c r="E49" s="42" t="s">
        <v>8</v>
      </c>
      <c r="F49" s="12">
        <f t="shared" si="3"/>
        <v>1880864</v>
      </c>
      <c r="G49" s="22">
        <v>1880864</v>
      </c>
      <c r="H49" s="12">
        <v>0</v>
      </c>
      <c r="I49" s="12">
        <v>0</v>
      </c>
      <c r="J49" s="12">
        <v>0</v>
      </c>
      <c r="K49" s="12">
        <v>0</v>
      </c>
      <c r="L49" s="59"/>
    </row>
    <row r="50" spans="1:12" s="2" customFormat="1" ht="12.75" customHeight="1">
      <c r="A50" s="84"/>
      <c r="B50" s="78"/>
      <c r="C50" s="56"/>
      <c r="D50" s="56"/>
      <c r="E50" s="42" t="s">
        <v>9</v>
      </c>
      <c r="F50" s="12">
        <f t="shared" si="3"/>
        <v>586000</v>
      </c>
      <c r="G50" s="22">
        <f>G47-G49</f>
        <v>586000</v>
      </c>
      <c r="H50" s="12">
        <v>0</v>
      </c>
      <c r="I50" s="12">
        <v>0</v>
      </c>
      <c r="J50" s="12">
        <v>0</v>
      </c>
      <c r="K50" s="12">
        <v>0</v>
      </c>
      <c r="L50" s="59"/>
    </row>
    <row r="51" spans="1:12" s="2" customFormat="1" ht="12.75" customHeight="1">
      <c r="A51" s="84"/>
      <c r="B51" s="78"/>
      <c r="C51" s="56"/>
      <c r="D51" s="56"/>
      <c r="E51" s="42" t="s">
        <v>10</v>
      </c>
      <c r="F51" s="12">
        <f t="shared" si="3"/>
        <v>0</v>
      </c>
      <c r="G51" s="22">
        <v>0</v>
      </c>
      <c r="H51" s="12">
        <v>0</v>
      </c>
      <c r="I51" s="12">
        <v>0</v>
      </c>
      <c r="J51" s="12">
        <v>0</v>
      </c>
      <c r="K51" s="12">
        <v>0</v>
      </c>
      <c r="L51" s="59"/>
    </row>
    <row r="52" spans="1:12" s="2" customFormat="1" ht="12.75" customHeight="1">
      <c r="A52" s="85"/>
      <c r="B52" s="95"/>
      <c r="C52" s="56"/>
      <c r="D52" s="56"/>
      <c r="E52" s="42" t="s">
        <v>11</v>
      </c>
      <c r="F52" s="12">
        <f t="shared" si="3"/>
        <v>0</v>
      </c>
      <c r="G52" s="22">
        <v>0</v>
      </c>
      <c r="H52" s="12">
        <v>0</v>
      </c>
      <c r="I52" s="12">
        <v>0</v>
      </c>
      <c r="J52" s="12">
        <v>0</v>
      </c>
      <c r="K52" s="12">
        <v>0</v>
      </c>
      <c r="L52" s="59"/>
    </row>
    <row r="53" spans="1:12" s="19" customFormat="1" ht="12.75" customHeight="1">
      <c r="A53" s="83" t="s">
        <v>24</v>
      </c>
      <c r="B53" s="94" t="s">
        <v>26</v>
      </c>
      <c r="C53" s="56" t="s">
        <v>33</v>
      </c>
      <c r="D53" s="56" t="s">
        <v>19</v>
      </c>
      <c r="E53" s="42" t="s">
        <v>6</v>
      </c>
      <c r="F53" s="13">
        <f>G53+H53+I53+J53+K53</f>
        <v>2171463.91</v>
      </c>
      <c r="G53" s="40">
        <f>G55+G56</f>
        <v>2171463.91</v>
      </c>
      <c r="H53" s="13">
        <f>SUM(H54:H58)</f>
        <v>0</v>
      </c>
      <c r="I53" s="13">
        <f>SUM(I54:I58)</f>
        <v>0</v>
      </c>
      <c r="J53" s="13">
        <f>SUM(J54:J58)</f>
        <v>0</v>
      </c>
      <c r="K53" s="12">
        <v>0</v>
      </c>
      <c r="L53" s="59" t="s">
        <v>48</v>
      </c>
    </row>
    <row r="54" spans="1:12" ht="12.75">
      <c r="A54" s="84"/>
      <c r="B54" s="78"/>
      <c r="C54" s="56"/>
      <c r="D54" s="56"/>
      <c r="E54" s="42" t="s">
        <v>7</v>
      </c>
      <c r="F54" s="12">
        <f>SUM(G54:K54)</f>
        <v>0</v>
      </c>
      <c r="G54" s="22">
        <v>0</v>
      </c>
      <c r="H54" s="12">
        <v>0</v>
      </c>
      <c r="I54" s="12">
        <v>0</v>
      </c>
      <c r="J54" s="12">
        <v>0</v>
      </c>
      <c r="K54" s="12">
        <v>0</v>
      </c>
      <c r="L54" s="59"/>
    </row>
    <row r="55" spans="1:12" s="9" customFormat="1" ht="12.75">
      <c r="A55" s="84"/>
      <c r="B55" s="78"/>
      <c r="C55" s="56"/>
      <c r="D55" s="56"/>
      <c r="E55" s="42" t="s">
        <v>8</v>
      </c>
      <c r="F55" s="22">
        <v>1737171.13</v>
      </c>
      <c r="G55" s="22">
        <v>1737171.13</v>
      </c>
      <c r="H55" s="12">
        <v>0</v>
      </c>
      <c r="I55" s="12">
        <v>0</v>
      </c>
      <c r="J55" s="12">
        <v>0</v>
      </c>
      <c r="K55" s="12">
        <v>0</v>
      </c>
      <c r="L55" s="59"/>
    </row>
    <row r="56" spans="1:12" ht="12.75">
      <c r="A56" s="84"/>
      <c r="B56" s="78"/>
      <c r="C56" s="56"/>
      <c r="D56" s="56"/>
      <c r="E56" s="42" t="s">
        <v>9</v>
      </c>
      <c r="F56" s="12">
        <f>G56+H56+I56+J56+K56</f>
        <v>434292.78</v>
      </c>
      <c r="G56" s="22">
        <v>434292.78</v>
      </c>
      <c r="H56" s="12">
        <v>0</v>
      </c>
      <c r="I56" s="12">
        <v>0</v>
      </c>
      <c r="J56" s="12">
        <v>0</v>
      </c>
      <c r="K56" s="12">
        <v>0</v>
      </c>
      <c r="L56" s="59"/>
    </row>
    <row r="57" spans="1:12" ht="12.75">
      <c r="A57" s="84"/>
      <c r="B57" s="78"/>
      <c r="C57" s="56"/>
      <c r="D57" s="56"/>
      <c r="E57" s="42" t="s">
        <v>10</v>
      </c>
      <c r="F57" s="12">
        <f>SUM(G57:K57)</f>
        <v>0</v>
      </c>
      <c r="G57" s="22">
        <v>0</v>
      </c>
      <c r="H57" s="12">
        <v>0</v>
      </c>
      <c r="I57" s="12">
        <v>0</v>
      </c>
      <c r="J57" s="12">
        <v>0</v>
      </c>
      <c r="K57" s="12">
        <v>0</v>
      </c>
      <c r="L57" s="59"/>
    </row>
    <row r="58" spans="1:12" ht="12.75">
      <c r="A58" s="84"/>
      <c r="B58" s="78"/>
      <c r="C58" s="56"/>
      <c r="D58" s="56"/>
      <c r="E58" s="42" t="s">
        <v>11</v>
      </c>
      <c r="F58" s="12">
        <f>SUM(G58:K58)</f>
        <v>0</v>
      </c>
      <c r="G58" s="22">
        <v>0</v>
      </c>
      <c r="H58" s="12">
        <v>0</v>
      </c>
      <c r="I58" s="12">
        <v>0</v>
      </c>
      <c r="J58" s="12">
        <v>0</v>
      </c>
      <c r="K58" s="12">
        <v>0</v>
      </c>
      <c r="L58" s="59"/>
    </row>
    <row r="59" spans="1:12" s="19" customFormat="1" ht="12.75" customHeight="1">
      <c r="A59" s="84"/>
      <c r="B59" s="78"/>
      <c r="C59" s="56" t="s">
        <v>33</v>
      </c>
      <c r="D59" s="56" t="s">
        <v>19</v>
      </c>
      <c r="E59" s="42" t="s">
        <v>6</v>
      </c>
      <c r="F59" s="13">
        <f aca="true" t="shared" si="4" ref="F59:F64">SUM(G59:K59)</f>
        <v>1178278.14</v>
      </c>
      <c r="G59" s="40">
        <v>1178278.14</v>
      </c>
      <c r="H59" s="13">
        <f>SUM(H60:H64)</f>
        <v>0</v>
      </c>
      <c r="I59" s="13">
        <f>SUM(I60:I64)</f>
        <v>0</v>
      </c>
      <c r="J59" s="13">
        <f>SUM(J60:J64)</f>
        <v>0</v>
      </c>
      <c r="K59" s="13">
        <f>SUM(K60:K64)</f>
        <v>0</v>
      </c>
      <c r="L59" s="59" t="s">
        <v>52</v>
      </c>
    </row>
    <row r="60" spans="1:12" ht="12.75">
      <c r="A60" s="84"/>
      <c r="B60" s="78"/>
      <c r="C60" s="56"/>
      <c r="D60" s="56"/>
      <c r="E60" s="42" t="s">
        <v>7</v>
      </c>
      <c r="F60" s="12">
        <f t="shared" si="4"/>
        <v>0</v>
      </c>
      <c r="G60" s="22">
        <v>0</v>
      </c>
      <c r="H60" s="12">
        <v>0</v>
      </c>
      <c r="I60" s="12">
        <v>0</v>
      </c>
      <c r="J60" s="12">
        <v>0</v>
      </c>
      <c r="K60" s="12">
        <v>0</v>
      </c>
      <c r="L60" s="59"/>
    </row>
    <row r="61" spans="1:12" s="9" customFormat="1" ht="12.75">
      <c r="A61" s="84"/>
      <c r="B61" s="78"/>
      <c r="C61" s="56"/>
      <c r="D61" s="56"/>
      <c r="E61" s="42" t="s">
        <v>8</v>
      </c>
      <c r="F61" s="12">
        <f t="shared" si="4"/>
        <v>835634.86</v>
      </c>
      <c r="G61" s="22">
        <v>835634.86</v>
      </c>
      <c r="H61" s="12">
        <v>0</v>
      </c>
      <c r="I61" s="12">
        <v>0</v>
      </c>
      <c r="J61" s="12">
        <v>0</v>
      </c>
      <c r="K61" s="12">
        <v>0</v>
      </c>
      <c r="L61" s="59"/>
    </row>
    <row r="62" spans="1:12" ht="12.75">
      <c r="A62" s="84"/>
      <c r="B62" s="78"/>
      <c r="C62" s="56"/>
      <c r="D62" s="56"/>
      <c r="E62" s="42" t="s">
        <v>9</v>
      </c>
      <c r="F62" s="12">
        <f t="shared" si="4"/>
        <v>342643.2799999999</v>
      </c>
      <c r="G62" s="22">
        <f>G59-G61</f>
        <v>342643.2799999999</v>
      </c>
      <c r="H62" s="12">
        <v>0</v>
      </c>
      <c r="I62" s="12">
        <v>0</v>
      </c>
      <c r="J62" s="12">
        <v>0</v>
      </c>
      <c r="K62" s="12">
        <v>0</v>
      </c>
      <c r="L62" s="59"/>
    </row>
    <row r="63" spans="1:12" ht="12.75">
      <c r="A63" s="84"/>
      <c r="B63" s="78"/>
      <c r="C63" s="56"/>
      <c r="D63" s="56"/>
      <c r="E63" s="42" t="s">
        <v>10</v>
      </c>
      <c r="F63" s="12">
        <f t="shared" si="4"/>
        <v>0</v>
      </c>
      <c r="G63" s="22">
        <v>0</v>
      </c>
      <c r="H63" s="12">
        <v>0</v>
      </c>
      <c r="I63" s="12">
        <v>0</v>
      </c>
      <c r="J63" s="12">
        <v>0</v>
      </c>
      <c r="K63" s="12">
        <v>0</v>
      </c>
      <c r="L63" s="59"/>
    </row>
    <row r="64" spans="1:12" ht="12.75">
      <c r="A64" s="84"/>
      <c r="B64" s="78"/>
      <c r="C64" s="56"/>
      <c r="D64" s="56"/>
      <c r="E64" s="42" t="s">
        <v>11</v>
      </c>
      <c r="F64" s="12">
        <f t="shared" si="4"/>
        <v>0</v>
      </c>
      <c r="G64" s="22">
        <v>0</v>
      </c>
      <c r="H64" s="12">
        <v>0</v>
      </c>
      <c r="I64" s="12">
        <v>0</v>
      </c>
      <c r="J64" s="12">
        <v>0</v>
      </c>
      <c r="K64" s="12">
        <v>0</v>
      </c>
      <c r="L64" s="59"/>
    </row>
    <row r="65" spans="1:12" s="19" customFormat="1" ht="12.75" customHeight="1">
      <c r="A65" s="84"/>
      <c r="B65" s="78"/>
      <c r="C65" s="56" t="s">
        <v>33</v>
      </c>
      <c r="D65" s="56" t="s">
        <v>19</v>
      </c>
      <c r="E65" s="42" t="s">
        <v>6</v>
      </c>
      <c r="F65" s="40">
        <f>G65+H65+I65+J65</f>
        <v>2157356.7199999997</v>
      </c>
      <c r="G65" s="40">
        <v>417356.72</v>
      </c>
      <c r="H65" s="13">
        <v>340000</v>
      </c>
      <c r="I65" s="13">
        <f>SUM(I66:I70)</f>
        <v>700000</v>
      </c>
      <c r="J65" s="13">
        <v>700000</v>
      </c>
      <c r="K65" s="13">
        <v>0</v>
      </c>
      <c r="L65" s="59" t="s">
        <v>50</v>
      </c>
    </row>
    <row r="66" spans="1:12" ht="12.75">
      <c r="A66" s="84"/>
      <c r="B66" s="78"/>
      <c r="C66" s="56"/>
      <c r="D66" s="56"/>
      <c r="E66" s="42" t="s">
        <v>7</v>
      </c>
      <c r="F66" s="12">
        <f>SUM(G66:K66)</f>
        <v>0</v>
      </c>
      <c r="G66" s="22">
        <v>0</v>
      </c>
      <c r="H66" s="12">
        <v>0</v>
      </c>
      <c r="I66" s="12">
        <v>0</v>
      </c>
      <c r="J66" s="12">
        <v>0</v>
      </c>
      <c r="K66" s="12">
        <v>0</v>
      </c>
      <c r="L66" s="59"/>
    </row>
    <row r="67" spans="1:12" s="9" customFormat="1" ht="12.75">
      <c r="A67" s="84"/>
      <c r="B67" s="78"/>
      <c r="C67" s="56"/>
      <c r="D67" s="56"/>
      <c r="E67" s="42" t="s">
        <v>8</v>
      </c>
      <c r="F67" s="12">
        <f>SUM(G67:K67)</f>
        <v>0</v>
      </c>
      <c r="G67" s="22">
        <v>0</v>
      </c>
      <c r="H67" s="12">
        <v>0</v>
      </c>
      <c r="I67" s="12">
        <v>0</v>
      </c>
      <c r="J67" s="12">
        <v>0</v>
      </c>
      <c r="K67" s="12">
        <v>0</v>
      </c>
      <c r="L67" s="59"/>
    </row>
    <row r="68" spans="1:12" ht="12.75">
      <c r="A68" s="84"/>
      <c r="B68" s="78"/>
      <c r="C68" s="56"/>
      <c r="D68" s="56"/>
      <c r="E68" s="42" t="s">
        <v>9</v>
      </c>
      <c r="F68" s="22">
        <f>G68+H68+I68+J68+K68</f>
        <v>2157356.7199999997</v>
      </c>
      <c r="G68" s="22">
        <v>417356.72</v>
      </c>
      <c r="H68" s="12">
        <v>340000</v>
      </c>
      <c r="I68" s="12">
        <v>700000</v>
      </c>
      <c r="J68" s="12">
        <v>700000</v>
      </c>
      <c r="K68" s="12">
        <v>0</v>
      </c>
      <c r="L68" s="59"/>
    </row>
    <row r="69" spans="1:12" ht="12.75">
      <c r="A69" s="84"/>
      <c r="B69" s="78"/>
      <c r="C69" s="56"/>
      <c r="D69" s="56"/>
      <c r="E69" s="42" t="s">
        <v>10</v>
      </c>
      <c r="F69" s="12">
        <f>SUM(G69:K69)</f>
        <v>0</v>
      </c>
      <c r="G69" s="22">
        <v>0</v>
      </c>
      <c r="H69" s="12">
        <v>0</v>
      </c>
      <c r="I69" s="12">
        <v>0</v>
      </c>
      <c r="J69" s="12">
        <v>0</v>
      </c>
      <c r="K69" s="12">
        <v>0</v>
      </c>
      <c r="L69" s="59"/>
    </row>
    <row r="70" spans="1:12" ht="13.5" customHeight="1">
      <c r="A70" s="85"/>
      <c r="B70" s="95"/>
      <c r="C70" s="56"/>
      <c r="D70" s="56"/>
      <c r="E70" s="42" t="s">
        <v>11</v>
      </c>
      <c r="F70" s="12">
        <f>SUM(G70:K70)</f>
        <v>0</v>
      </c>
      <c r="G70" s="22">
        <v>0</v>
      </c>
      <c r="H70" s="12">
        <v>0</v>
      </c>
      <c r="I70" s="12">
        <v>0</v>
      </c>
      <c r="J70" s="12">
        <v>0</v>
      </c>
      <c r="K70" s="12">
        <v>0</v>
      </c>
      <c r="L70" s="59"/>
    </row>
    <row r="71" spans="1:12" s="19" customFormat="1" ht="12.75" customHeight="1">
      <c r="A71" s="67" t="s">
        <v>30</v>
      </c>
      <c r="B71" s="94" t="s">
        <v>47</v>
      </c>
      <c r="C71" s="56" t="s">
        <v>33</v>
      </c>
      <c r="D71" s="56" t="s">
        <v>19</v>
      </c>
      <c r="E71" s="42" t="s">
        <v>6</v>
      </c>
      <c r="F71" s="13">
        <f aca="true" t="shared" si="5" ref="F71:F76">SUM(G71:K71)</f>
        <v>3244673.68</v>
      </c>
      <c r="G71" s="40">
        <f>G74+G73</f>
        <v>2857473.68</v>
      </c>
      <c r="H71" s="13">
        <v>387200</v>
      </c>
      <c r="I71" s="13">
        <f>SUM(I72:I76)</f>
        <v>0</v>
      </c>
      <c r="J71" s="13">
        <f>SUM(J72:J76)</f>
        <v>0</v>
      </c>
      <c r="K71" s="13">
        <f>SUM(K72:K76)</f>
        <v>0</v>
      </c>
      <c r="L71" s="59" t="s">
        <v>56</v>
      </c>
    </row>
    <row r="72" spans="1:12" ht="13.5" customHeight="1">
      <c r="A72" s="68"/>
      <c r="B72" s="78"/>
      <c r="C72" s="56"/>
      <c r="D72" s="56"/>
      <c r="E72" s="42" t="s">
        <v>7</v>
      </c>
      <c r="F72" s="12">
        <f t="shared" si="5"/>
        <v>0</v>
      </c>
      <c r="G72" s="22">
        <v>0</v>
      </c>
      <c r="H72" s="12">
        <v>0</v>
      </c>
      <c r="I72" s="12">
        <v>0</v>
      </c>
      <c r="J72" s="12">
        <v>0</v>
      </c>
      <c r="K72" s="12">
        <v>0</v>
      </c>
      <c r="L72" s="59"/>
    </row>
    <row r="73" spans="1:12" s="9" customFormat="1" ht="12.75">
      <c r="A73" s="68"/>
      <c r="B73" s="78"/>
      <c r="C73" s="56"/>
      <c r="D73" s="56"/>
      <c r="E73" s="42" t="s">
        <v>8</v>
      </c>
      <c r="F73" s="12">
        <f t="shared" si="5"/>
        <v>2714600</v>
      </c>
      <c r="G73" s="22">
        <v>2714600</v>
      </c>
      <c r="H73" s="12">
        <v>0</v>
      </c>
      <c r="I73" s="12">
        <v>0</v>
      </c>
      <c r="J73" s="12">
        <v>0</v>
      </c>
      <c r="K73" s="12">
        <v>0</v>
      </c>
      <c r="L73" s="59"/>
    </row>
    <row r="74" spans="1:12" ht="12.75">
      <c r="A74" s="68"/>
      <c r="B74" s="78"/>
      <c r="C74" s="56"/>
      <c r="D74" s="56"/>
      <c r="E74" s="42" t="s">
        <v>9</v>
      </c>
      <c r="F74" s="12">
        <f t="shared" si="5"/>
        <v>530073.6799999999</v>
      </c>
      <c r="G74" s="22">
        <v>142873.68</v>
      </c>
      <c r="H74" s="12">
        <v>387200</v>
      </c>
      <c r="I74" s="12">
        <v>0</v>
      </c>
      <c r="J74" s="12">
        <v>0</v>
      </c>
      <c r="K74" s="12">
        <v>0</v>
      </c>
      <c r="L74" s="59"/>
    </row>
    <row r="75" spans="1:12" ht="12.75">
      <c r="A75" s="68"/>
      <c r="B75" s="78"/>
      <c r="C75" s="56"/>
      <c r="D75" s="56"/>
      <c r="E75" s="42" t="s">
        <v>10</v>
      </c>
      <c r="F75" s="12">
        <f t="shared" si="5"/>
        <v>0</v>
      </c>
      <c r="G75" s="22">
        <v>0</v>
      </c>
      <c r="H75" s="12">
        <v>0</v>
      </c>
      <c r="I75" s="12">
        <v>0</v>
      </c>
      <c r="J75" s="12">
        <v>0</v>
      </c>
      <c r="K75" s="12">
        <v>0</v>
      </c>
      <c r="L75" s="59"/>
    </row>
    <row r="76" spans="1:12" ht="12.75">
      <c r="A76" s="68"/>
      <c r="B76" s="95"/>
      <c r="C76" s="56"/>
      <c r="D76" s="56"/>
      <c r="E76" s="42" t="s">
        <v>11</v>
      </c>
      <c r="F76" s="12">
        <f t="shared" si="5"/>
        <v>0</v>
      </c>
      <c r="G76" s="22">
        <v>0</v>
      </c>
      <c r="H76" s="12">
        <v>0</v>
      </c>
      <c r="I76" s="12">
        <v>0</v>
      </c>
      <c r="J76" s="12">
        <v>0</v>
      </c>
      <c r="K76" s="12">
        <v>0</v>
      </c>
      <c r="L76" s="59"/>
    </row>
    <row r="77" spans="1:12" s="19" customFormat="1" ht="12.75">
      <c r="A77" s="67" t="s">
        <v>51</v>
      </c>
      <c r="B77" s="94" t="s">
        <v>25</v>
      </c>
      <c r="C77" s="56" t="s">
        <v>33</v>
      </c>
      <c r="D77" s="56" t="s">
        <v>19</v>
      </c>
      <c r="E77" s="42" t="s">
        <v>6</v>
      </c>
      <c r="F77" s="13">
        <f>G77</f>
        <v>3033743</v>
      </c>
      <c r="G77" s="40">
        <v>3033743</v>
      </c>
      <c r="H77" s="13">
        <v>1464950</v>
      </c>
      <c r="I77" s="13">
        <v>0</v>
      </c>
      <c r="J77" s="13">
        <v>0</v>
      </c>
      <c r="K77" s="13">
        <v>0</v>
      </c>
      <c r="L77" s="59" t="s">
        <v>49</v>
      </c>
    </row>
    <row r="78" spans="1:12" ht="12.75">
      <c r="A78" s="68"/>
      <c r="B78" s="78"/>
      <c r="C78" s="56"/>
      <c r="D78" s="56"/>
      <c r="E78" s="42" t="s">
        <v>7</v>
      </c>
      <c r="F78" s="12">
        <f>SUM(G78:K78)</f>
        <v>0</v>
      </c>
      <c r="G78" s="22">
        <v>0</v>
      </c>
      <c r="H78" s="12">
        <v>0</v>
      </c>
      <c r="I78" s="12">
        <v>0</v>
      </c>
      <c r="J78" s="13">
        <v>0</v>
      </c>
      <c r="K78" s="12">
        <v>0</v>
      </c>
      <c r="L78" s="59"/>
    </row>
    <row r="79" spans="1:12" s="9" customFormat="1" ht="12.75">
      <c r="A79" s="68"/>
      <c r="B79" s="78"/>
      <c r="C79" s="56"/>
      <c r="D79" s="56"/>
      <c r="E79" s="42" t="s">
        <v>8</v>
      </c>
      <c r="F79" s="12">
        <f>SUM(G79:K79)</f>
        <v>2578681.5</v>
      </c>
      <c r="G79" s="22">
        <v>2578681.5</v>
      </c>
      <c r="H79" s="12">
        <v>0</v>
      </c>
      <c r="I79" s="12">
        <v>0</v>
      </c>
      <c r="J79" s="13">
        <v>0</v>
      </c>
      <c r="K79" s="12">
        <v>0</v>
      </c>
      <c r="L79" s="59"/>
    </row>
    <row r="80" spans="1:12" ht="12.75">
      <c r="A80" s="68"/>
      <c r="B80" s="78"/>
      <c r="C80" s="56"/>
      <c r="D80" s="56"/>
      <c r="E80" s="42" t="s">
        <v>9</v>
      </c>
      <c r="F80" s="12">
        <f>G80</f>
        <v>455061.5</v>
      </c>
      <c r="G80" s="22">
        <f>G77-G79</f>
        <v>455061.5</v>
      </c>
      <c r="H80" s="12">
        <v>1464950</v>
      </c>
      <c r="I80" s="12">
        <v>0</v>
      </c>
      <c r="J80" s="13">
        <v>0</v>
      </c>
      <c r="K80" s="12">
        <v>0</v>
      </c>
      <c r="L80" s="59"/>
    </row>
    <row r="81" spans="1:12" ht="12.75">
      <c r="A81" s="68"/>
      <c r="B81" s="78"/>
      <c r="C81" s="56"/>
      <c r="D81" s="56"/>
      <c r="E81" s="42" t="s">
        <v>10</v>
      </c>
      <c r="F81" s="12">
        <f>SUM(G81:K81)</f>
        <v>0</v>
      </c>
      <c r="G81" s="22">
        <v>0</v>
      </c>
      <c r="H81" s="12">
        <v>0</v>
      </c>
      <c r="I81" s="12">
        <v>0</v>
      </c>
      <c r="J81" s="13">
        <v>0</v>
      </c>
      <c r="K81" s="12">
        <v>0</v>
      </c>
      <c r="L81" s="59"/>
    </row>
    <row r="82" spans="1:12" ht="12.75">
      <c r="A82" s="68"/>
      <c r="B82" s="78"/>
      <c r="C82" s="56"/>
      <c r="D82" s="56"/>
      <c r="E82" s="42" t="s">
        <v>11</v>
      </c>
      <c r="F82" s="12">
        <f>SUM(G82:K82)</f>
        <v>0</v>
      </c>
      <c r="G82" s="22">
        <v>0</v>
      </c>
      <c r="H82" s="12">
        <v>0</v>
      </c>
      <c r="I82" s="12">
        <v>0</v>
      </c>
      <c r="J82" s="13">
        <v>0</v>
      </c>
      <c r="K82" s="12">
        <v>0</v>
      </c>
      <c r="L82" s="59"/>
    </row>
    <row r="83" spans="1:12" ht="12.75">
      <c r="A83" s="68"/>
      <c r="B83" s="78"/>
      <c r="C83" s="56" t="s">
        <v>33</v>
      </c>
      <c r="D83" s="56" t="s">
        <v>19</v>
      </c>
      <c r="E83" s="42" t="s">
        <v>6</v>
      </c>
      <c r="F83" s="13">
        <f>G83+H83+I83+J83+K83</f>
        <v>1560000</v>
      </c>
      <c r="G83" s="40">
        <f>G84+G85+G86+G87+G88</f>
        <v>1560000</v>
      </c>
      <c r="H83" s="13">
        <f>SUM(H84:H88)</f>
        <v>0</v>
      </c>
      <c r="I83" s="13">
        <f>SUM(I84:I88)</f>
        <v>0</v>
      </c>
      <c r="J83" s="13">
        <v>0</v>
      </c>
      <c r="K83" s="12">
        <v>0</v>
      </c>
      <c r="L83" s="59" t="s">
        <v>53</v>
      </c>
    </row>
    <row r="84" spans="1:12" ht="12.75">
      <c r="A84" s="68"/>
      <c r="B84" s="78"/>
      <c r="C84" s="56"/>
      <c r="D84" s="56"/>
      <c r="E84" s="42" t="s">
        <v>7</v>
      </c>
      <c r="F84" s="12">
        <f>SUM(G84:K84)</f>
        <v>0</v>
      </c>
      <c r="G84" s="22">
        <v>0</v>
      </c>
      <c r="H84" s="12">
        <v>0</v>
      </c>
      <c r="I84" s="12">
        <v>0</v>
      </c>
      <c r="J84" s="13">
        <v>0</v>
      </c>
      <c r="K84" s="12">
        <v>0</v>
      </c>
      <c r="L84" s="59"/>
    </row>
    <row r="85" spans="1:12" ht="12.75">
      <c r="A85" s="68"/>
      <c r="B85" s="78"/>
      <c r="C85" s="56"/>
      <c r="D85" s="56"/>
      <c r="E85" s="42" t="s">
        <v>8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59"/>
    </row>
    <row r="86" spans="1:12" ht="12.75">
      <c r="A86" s="68"/>
      <c r="B86" s="78"/>
      <c r="C86" s="56"/>
      <c r="D86" s="56"/>
      <c r="E86" s="42" t="s">
        <v>9</v>
      </c>
      <c r="F86" s="12">
        <f>G86+H86+I86+J86+K86</f>
        <v>1560000</v>
      </c>
      <c r="G86" s="22">
        <v>1560000</v>
      </c>
      <c r="H86" s="12"/>
      <c r="I86" s="12"/>
      <c r="J86" s="13">
        <v>0</v>
      </c>
      <c r="K86" s="12">
        <v>0</v>
      </c>
      <c r="L86" s="59"/>
    </row>
    <row r="87" spans="1:12" ht="12.75">
      <c r="A87" s="68"/>
      <c r="B87" s="78"/>
      <c r="C87" s="56"/>
      <c r="D87" s="56"/>
      <c r="E87" s="42" t="s">
        <v>10</v>
      </c>
      <c r="F87" s="12">
        <f>SUM(G87:K87)</f>
        <v>0</v>
      </c>
      <c r="G87" s="22">
        <v>0</v>
      </c>
      <c r="H87" s="12">
        <v>0</v>
      </c>
      <c r="I87" s="12">
        <v>0</v>
      </c>
      <c r="J87" s="13">
        <v>0</v>
      </c>
      <c r="K87" s="12">
        <v>0</v>
      </c>
      <c r="L87" s="59"/>
    </row>
    <row r="88" spans="1:12" ht="13.5" thickBot="1">
      <c r="A88" s="69"/>
      <c r="B88" s="96"/>
      <c r="C88" s="57"/>
      <c r="D88" s="57"/>
      <c r="E88" s="43" t="s">
        <v>11</v>
      </c>
      <c r="F88" s="14">
        <f>SUM(G88:K88)</f>
        <v>0</v>
      </c>
      <c r="G88" s="23">
        <v>0</v>
      </c>
      <c r="H88" s="14">
        <v>0</v>
      </c>
      <c r="I88" s="14">
        <v>0</v>
      </c>
      <c r="J88" s="24">
        <v>0</v>
      </c>
      <c r="K88" s="14">
        <v>0</v>
      </c>
      <c r="L88" s="60"/>
    </row>
    <row r="89" spans="1:12" ht="12.75">
      <c r="A89" s="88" t="s">
        <v>12</v>
      </c>
      <c r="B89" s="89"/>
      <c r="C89" s="89"/>
      <c r="D89" s="89"/>
      <c r="E89" s="45" t="s">
        <v>6</v>
      </c>
      <c r="F89" s="20">
        <f>G89+H89+I89+J89</f>
        <v>21334855.77</v>
      </c>
      <c r="G89" s="21">
        <f>G83+G77+G71+G65+G59+G53+G47+G41+G34+G27+G20+G7</f>
        <v>16399705.77</v>
      </c>
      <c r="H89" s="20">
        <f>H83+H77+H71+H65+H34+H27+H20</f>
        <v>2875150</v>
      </c>
      <c r="I89" s="20">
        <f>I65+I34+I20</f>
        <v>1030000</v>
      </c>
      <c r="J89" s="11">
        <f>J65+J34+J20</f>
        <v>1030000</v>
      </c>
      <c r="K89" s="25">
        <v>0</v>
      </c>
      <c r="L89" s="86" t="s">
        <v>12</v>
      </c>
    </row>
    <row r="90" spans="1:12" ht="12.75">
      <c r="A90" s="71"/>
      <c r="B90" s="66"/>
      <c r="C90" s="66"/>
      <c r="D90" s="66"/>
      <c r="E90" s="44" t="s">
        <v>7</v>
      </c>
      <c r="F90" s="3">
        <v>0</v>
      </c>
      <c r="G90" s="4">
        <v>0</v>
      </c>
      <c r="H90" s="3">
        <v>0</v>
      </c>
      <c r="I90" s="3">
        <v>0</v>
      </c>
      <c r="J90" s="13">
        <v>0</v>
      </c>
      <c r="K90" s="12">
        <v>0</v>
      </c>
      <c r="L90" s="76"/>
    </row>
    <row r="91" spans="1:12" ht="12.75">
      <c r="A91" s="71"/>
      <c r="B91" s="66"/>
      <c r="C91" s="66"/>
      <c r="D91" s="66"/>
      <c r="E91" s="44" t="s">
        <v>8</v>
      </c>
      <c r="F91" s="3">
        <f>G91</f>
        <v>10321997.49</v>
      </c>
      <c r="G91" s="4">
        <f>G79+G73+G61+G55+G49+G43</f>
        <v>10321997.49</v>
      </c>
      <c r="H91" s="3">
        <v>0</v>
      </c>
      <c r="I91" s="3">
        <v>0</v>
      </c>
      <c r="J91" s="13">
        <v>0</v>
      </c>
      <c r="K91" s="12">
        <v>0</v>
      </c>
      <c r="L91" s="76"/>
    </row>
    <row r="92" spans="1:12" ht="12.75">
      <c r="A92" s="71"/>
      <c r="B92" s="66"/>
      <c r="C92" s="66"/>
      <c r="D92" s="66"/>
      <c r="E92" s="44" t="s">
        <v>9</v>
      </c>
      <c r="F92" s="3">
        <f>G92+H92+I92+J92</f>
        <v>11012858.280000001</v>
      </c>
      <c r="G92" s="4">
        <f>G86+G80+G74+G68+G62+G56+G50+G44+G37+G30+G23+G10</f>
        <v>6077708.28</v>
      </c>
      <c r="H92" s="3">
        <f>H89</f>
        <v>2875150</v>
      </c>
      <c r="I92" s="3">
        <f>I89</f>
        <v>1030000</v>
      </c>
      <c r="J92" s="13">
        <f>J89</f>
        <v>1030000</v>
      </c>
      <c r="K92" s="12">
        <f>K89</f>
        <v>0</v>
      </c>
      <c r="L92" s="76"/>
    </row>
    <row r="93" spans="1:12" ht="12.75">
      <c r="A93" s="71"/>
      <c r="B93" s="66"/>
      <c r="C93" s="66"/>
      <c r="D93" s="66"/>
      <c r="E93" s="44" t="s">
        <v>10</v>
      </c>
      <c r="F93" s="3">
        <v>0</v>
      </c>
      <c r="G93" s="4">
        <v>0</v>
      </c>
      <c r="H93" s="3">
        <v>0</v>
      </c>
      <c r="I93" s="3">
        <v>0</v>
      </c>
      <c r="J93" s="13">
        <v>0</v>
      </c>
      <c r="K93" s="12">
        <v>0</v>
      </c>
      <c r="L93" s="76"/>
    </row>
    <row r="94" spans="1:12" ht="13.5" thickBot="1">
      <c r="A94" s="90"/>
      <c r="B94" s="91"/>
      <c r="C94" s="91"/>
      <c r="D94" s="91"/>
      <c r="E94" s="17" t="s">
        <v>11</v>
      </c>
      <c r="F94" s="47">
        <v>0</v>
      </c>
      <c r="G94" s="48">
        <v>0</v>
      </c>
      <c r="H94" s="47">
        <v>0</v>
      </c>
      <c r="I94" s="47">
        <v>0</v>
      </c>
      <c r="J94" s="24">
        <v>0</v>
      </c>
      <c r="K94" s="14">
        <v>0</v>
      </c>
      <c r="L94" s="87"/>
    </row>
    <row r="95" spans="1:12" ht="12.75">
      <c r="A95" s="1"/>
      <c r="B95" s="1"/>
      <c r="C95" s="1"/>
      <c r="D95" s="1"/>
      <c r="E95" s="1"/>
      <c r="F95" s="1"/>
      <c r="G95" s="8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8">
        <f>1560000+30000+200000+417356.72+600000+1051126.32+3033743+2857473.68+1178278.14+2466864+2171463.91+833400</f>
        <v>16399705.770000001</v>
      </c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8">
        <f>16399705.77-G96</f>
        <v>0</v>
      </c>
      <c r="H97" s="1"/>
      <c r="I97" s="93">
        <f>G92+G91</f>
        <v>16399705.77</v>
      </c>
      <c r="J97" s="93"/>
      <c r="K97" s="93"/>
      <c r="L97" s="1"/>
    </row>
    <row r="98" spans="1:12" ht="12.75">
      <c r="A98" s="1"/>
      <c r="B98" s="1"/>
      <c r="C98" s="1"/>
      <c r="D98" s="1"/>
      <c r="E98" s="1"/>
      <c r="F98" s="1"/>
      <c r="G98" s="8">
        <f>1178278.14-835634.86</f>
        <v>342643.2799999999</v>
      </c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8">
        <f>G96-G89</f>
        <v>0</v>
      </c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8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8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8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8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8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8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8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8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8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8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8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8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8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8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8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8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8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8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8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8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8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8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8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8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8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8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8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8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8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8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8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8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8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8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8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8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8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8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8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8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8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8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8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8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8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8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8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8"/>
      <c r="H147" s="1"/>
      <c r="I147" s="1"/>
      <c r="J147" s="1"/>
      <c r="K147" s="1"/>
      <c r="L147" s="1"/>
    </row>
  </sheetData>
  <sheetProtection/>
  <mergeCells count="74">
    <mergeCell ref="D41:D46"/>
    <mergeCell ref="C77:C82"/>
    <mergeCell ref="L71:L76"/>
    <mergeCell ref="D77:D82"/>
    <mergeCell ref="L77:L82"/>
    <mergeCell ref="B41:B52"/>
    <mergeCell ref="C47:C52"/>
    <mergeCell ref="D53:D58"/>
    <mergeCell ref="L53:L58"/>
    <mergeCell ref="L59:L64"/>
    <mergeCell ref="I97:K97"/>
    <mergeCell ref="D47:D52"/>
    <mergeCell ref="L47:L52"/>
    <mergeCell ref="B71:B76"/>
    <mergeCell ref="C59:C64"/>
    <mergeCell ref="C53:C58"/>
    <mergeCell ref="C65:C70"/>
    <mergeCell ref="D65:D70"/>
    <mergeCell ref="B77:B88"/>
    <mergeCell ref="B53:B70"/>
    <mergeCell ref="A53:A70"/>
    <mergeCell ref="L89:L94"/>
    <mergeCell ref="A89:D94"/>
    <mergeCell ref="A71:A76"/>
    <mergeCell ref="L20:L25"/>
    <mergeCell ref="L27:L32"/>
    <mergeCell ref="D27:D32"/>
    <mergeCell ref="A41:A52"/>
    <mergeCell ref="L65:L70"/>
    <mergeCell ref="C83:C88"/>
    <mergeCell ref="D83:D88"/>
    <mergeCell ref="L83:L88"/>
    <mergeCell ref="L34:L39"/>
    <mergeCell ref="D20:D25"/>
    <mergeCell ref="C71:C76"/>
    <mergeCell ref="D71:D76"/>
    <mergeCell ref="D34:D39"/>
    <mergeCell ref="D59:D64"/>
    <mergeCell ref="L41:L46"/>
    <mergeCell ref="A40:K40"/>
    <mergeCell ref="B34:B39"/>
    <mergeCell ref="C34:C39"/>
    <mergeCell ref="A33:L33"/>
    <mergeCell ref="A19:L19"/>
    <mergeCell ref="A26:L26"/>
    <mergeCell ref="C27:C32"/>
    <mergeCell ref="B27:B32"/>
    <mergeCell ref="A20:A25"/>
    <mergeCell ref="A6:L6"/>
    <mergeCell ref="L3:L4"/>
    <mergeCell ref="F3:K3"/>
    <mergeCell ref="L7:L12"/>
    <mergeCell ref="C41:C46"/>
    <mergeCell ref="B7:B12"/>
    <mergeCell ref="C7:C12"/>
    <mergeCell ref="B20:B25"/>
    <mergeCell ref="D7:D12"/>
    <mergeCell ref="A34:A39"/>
    <mergeCell ref="H1:L1"/>
    <mergeCell ref="A2:L2"/>
    <mergeCell ref="E3:E4"/>
    <mergeCell ref="D3:D4"/>
    <mergeCell ref="A77:A88"/>
    <mergeCell ref="C20:C25"/>
    <mergeCell ref="A27:A32"/>
    <mergeCell ref="C3:C4"/>
    <mergeCell ref="B3:B4"/>
    <mergeCell ref="A3:A4"/>
    <mergeCell ref="A13:A18"/>
    <mergeCell ref="B13:B18"/>
    <mergeCell ref="C13:C18"/>
    <mergeCell ref="D13:D18"/>
    <mergeCell ref="L13:L18"/>
    <mergeCell ref="A7:A12"/>
  </mergeCells>
  <printOptions/>
  <pageMargins left="0.25" right="0.25" top="0.75" bottom="0.75" header="0.3" footer="0.3"/>
  <pageSetup fitToHeight="0" fitToWidth="1" horizontalDpi="600" verticalDpi="600" orientation="landscape" paperSize="9" scale="66" r:id="rId1"/>
  <rowBreaks count="1" manualBreakCount="1">
    <brk id="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27" t="s">
        <v>35</v>
      </c>
      <c r="C1" s="28"/>
      <c r="D1" s="33"/>
      <c r="E1" s="33"/>
    </row>
    <row r="2" spans="2:5" ht="12.75">
      <c r="B2" s="27" t="s">
        <v>36</v>
      </c>
      <c r="C2" s="28"/>
      <c r="D2" s="33"/>
      <c r="E2" s="33"/>
    </row>
    <row r="3" spans="2:5" ht="12.75">
      <c r="B3" s="29"/>
      <c r="C3" s="29"/>
      <c r="D3" s="34"/>
      <c r="E3" s="34"/>
    </row>
    <row r="4" spans="2:5" ht="38.25">
      <c r="B4" s="30" t="s">
        <v>37</v>
      </c>
      <c r="C4" s="29"/>
      <c r="D4" s="34"/>
      <c r="E4" s="34"/>
    </row>
    <row r="5" spans="2:5" ht="12.75">
      <c r="B5" s="29"/>
      <c r="C5" s="29"/>
      <c r="D5" s="34"/>
      <c r="E5" s="34"/>
    </row>
    <row r="6" spans="2:5" ht="25.5">
      <c r="B6" s="27" t="s">
        <v>38</v>
      </c>
      <c r="C6" s="28"/>
      <c r="D6" s="33"/>
      <c r="E6" s="35" t="s">
        <v>39</v>
      </c>
    </row>
    <row r="7" spans="2:5" ht="13.5" thickBot="1">
      <c r="B7" s="29"/>
      <c r="C7" s="29"/>
      <c r="D7" s="34"/>
      <c r="E7" s="34"/>
    </row>
    <row r="8" spans="2:5" ht="39" thickBot="1">
      <c r="B8" s="31" t="s">
        <v>40</v>
      </c>
      <c r="C8" s="32"/>
      <c r="D8" s="36"/>
      <c r="E8" s="37">
        <v>12</v>
      </c>
    </row>
    <row r="9" spans="2:5" ht="12.75">
      <c r="B9" s="29"/>
      <c r="C9" s="29"/>
      <c r="D9" s="34"/>
      <c r="E9" s="34"/>
    </row>
    <row r="10" spans="2:5" ht="12.7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Zverdvd.org</cp:lastModifiedBy>
  <cp:lastPrinted>2021-10-04T08:37:06Z</cp:lastPrinted>
  <dcterms:created xsi:type="dcterms:W3CDTF">2013-10-17T12:11:02Z</dcterms:created>
  <dcterms:modified xsi:type="dcterms:W3CDTF">2021-10-04T09:57:32Z</dcterms:modified>
  <cp:category/>
  <cp:version/>
  <cp:contentType/>
  <cp:contentStatus/>
</cp:coreProperties>
</file>