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тавки" sheetId="1" r:id="rId1"/>
    <sheet name="Сравн ставок 2013 2014" sheetId="2" r:id="rId2"/>
    <sheet name="Лист3" sheetId="3" r:id="rId3"/>
    <sheet name="Отчет о совместимости" sheetId="4" r:id="rId4"/>
    <sheet name="Лист4" sheetId="5" r:id="rId5"/>
  </sheets>
  <definedNames>
    <definedName name="_xlnm.Print_Area" localSheetId="2">'Лист3'!$A$1:$AS$42</definedName>
    <definedName name="_xlnm.Print_Area" localSheetId="0">'Ставки'!$A$1:$M$55</definedName>
  </definedNames>
  <calcPr fullCalcOnLoad="1"/>
</workbook>
</file>

<file path=xl/sharedStrings.xml><?xml version="1.0" encoding="utf-8"?>
<sst xmlns="http://schemas.openxmlformats.org/spreadsheetml/2006/main" count="359" uniqueCount="123">
  <si>
    <t>Разрешенное использование  арендуемых участков</t>
  </si>
  <si>
    <t>Земли населенных пунктов</t>
  </si>
  <si>
    <t>Земли за чертой населенных пунктов</t>
  </si>
  <si>
    <t>Земли промышленности, энергетики, транспорта, связи и иного специального назначения</t>
  </si>
  <si>
    <t>Земли сельскохозяйственного назначения</t>
  </si>
  <si>
    <t>Земли особо охраняемых территорий и объектов (земли рекреационного назначения)</t>
  </si>
  <si>
    <t>А</t>
  </si>
  <si>
    <t>-</t>
  </si>
  <si>
    <t>Индивидуальная жилая застройка и ведение личного подсобного хозяйства с правом строительства жилого дома</t>
  </si>
  <si>
    <t>Гаражи,  хозпостройки граждан</t>
  </si>
  <si>
    <t>индивидуальные гаражи</t>
  </si>
  <si>
    <t>Хозпостройки граждан ( бани, погреба, хлева, сараи и т.п.)</t>
  </si>
  <si>
    <t>кооперативные гаражи</t>
  </si>
  <si>
    <t xml:space="preserve">Земли под объектами промышленности, транспорта, связи  и иного специального назначения , под  производственными объектами   сельскохоз. производства </t>
  </si>
  <si>
    <t>Производственные базы  и производственные склады промышленных предприятий, организаций</t>
  </si>
  <si>
    <t>объекты связи,  энергетики, телевидения, радиовещания</t>
  </si>
  <si>
    <t>обособленные пилорамы</t>
  </si>
  <si>
    <t>прочие коммерческие объекты</t>
  </si>
  <si>
    <t>земли, используемые для добычи общераспространенных полезных ископаемых</t>
  </si>
  <si>
    <t xml:space="preserve"> -</t>
  </si>
  <si>
    <t>торговые павильоны, киоски, пункты приема черных и цветных металлов</t>
  </si>
  <si>
    <t>обособленные  оптовые базы, склады</t>
  </si>
  <si>
    <t>столовые, закусочные</t>
  </si>
  <si>
    <t>Земли учреждений и организаций финансирования, кредитования, страхования</t>
  </si>
  <si>
    <t>Земли под объектами образования, здравоохранения, социального обеспечения, физкультуры, туризма и спорта, культуры и искусства, пенсионного обеспечения, под административно-управленческими и общественными объектами</t>
  </si>
  <si>
    <t>Автозаправочные станции (АЗС)</t>
  </si>
  <si>
    <t>Станции тех. обслуживания и рем. мастерские, платные автостоянки</t>
  </si>
  <si>
    <t>Сельскохозяйственные угодья</t>
  </si>
  <si>
    <t>Земли дачных и садоводческих объединений граждан</t>
  </si>
  <si>
    <t>Гостинницы</t>
  </si>
  <si>
    <t xml:space="preserve">              за использование земельного участка меньше ставки земельного налога за соответствующий земельный участок, то </t>
  </si>
  <si>
    <t xml:space="preserve">                для расчета арендной платы применяется ставка земельного налога)</t>
  </si>
  <si>
    <r>
      <t xml:space="preserve">* </t>
    </r>
    <r>
      <rPr>
        <b/>
        <sz val="9"/>
        <rFont val="Arial Cyr"/>
        <family val="0"/>
      </rPr>
      <t xml:space="preserve">Примечание: Ставки арендной платы не могут быть меньше ставок земельного налога ( в случае, если ставка  арендной платы  </t>
    </r>
  </si>
  <si>
    <r>
      <t>*</t>
    </r>
    <r>
      <rPr>
        <b/>
        <sz val="12"/>
        <rFont val="Times New Roman"/>
        <family val="1"/>
      </rPr>
      <t xml:space="preserve"> Ставки арендной платы (Ст), %</t>
    </r>
  </si>
  <si>
    <t>** Примечание:размер арендной платы расчитывается по формуле А=УпксxSзуxСтxКврxКинф, где А-размер арендной платы,</t>
  </si>
  <si>
    <t>Упкс-уд. Пок. Кад. Ст-ти зем.уч-ка в руб/кв.м.; Sзу- площадь зем. уч-ка, кв.м.; Ст-  ставка ар. Платы, %; Квр- коэф. времени</t>
  </si>
  <si>
    <t>МО "Киземское" и МО "Лойгинское"</t>
  </si>
  <si>
    <t>Прочие муниципальные образования</t>
  </si>
  <si>
    <t>площадки для складирования древесины</t>
  </si>
  <si>
    <t>торговые павильоны, киоски, осуществляющие реализацию периодической печати, книг и прочей печатной продукции</t>
  </si>
  <si>
    <t>торговые павильоны с комплексом сооружений (помещений) для ожидания общественного транспорта</t>
  </si>
  <si>
    <t xml:space="preserve"> МО "Шангальское"</t>
  </si>
  <si>
    <t>МО "Октябрьское" за исключением р.п. Октябрьский</t>
  </si>
  <si>
    <t>р.п.Октябрьский</t>
  </si>
  <si>
    <t>линии электропередачи, линии связи, трубопроводы, дороги, ж/д линии и прочие линейные сооружения</t>
  </si>
  <si>
    <t>Магазины, универмаги, универсамы, кафе, бары, рестораны, вещевые и продуктовые рынки, объекты бытового обслуживания</t>
  </si>
  <si>
    <t xml:space="preserve">Пищевая промышленность </t>
  </si>
  <si>
    <t>Огородничество</t>
  </si>
  <si>
    <t>Земли под объектами торговли, общественного питания, бытового обслуживаия</t>
  </si>
  <si>
    <t>(кол-во дней/365); Кинф - коэф. Инфляции,  утверждается ежегодно до 01 декабря Правительством области</t>
  </si>
  <si>
    <t>Объекты инженерной инфраструкутры ЖКХ</t>
  </si>
  <si>
    <t>объекты организаций, заимающихся исполнением ритуальных услуг</t>
  </si>
  <si>
    <t>Малодоры</t>
  </si>
  <si>
    <t>Ульяновская</t>
  </si>
  <si>
    <t>Березник</t>
  </si>
  <si>
    <t>Строевское</t>
  </si>
  <si>
    <t>Лево-Плосская</t>
  </si>
  <si>
    <t>Бестужево</t>
  </si>
  <si>
    <t>Квазеньга</t>
  </si>
  <si>
    <t>Мирный</t>
  </si>
  <si>
    <t>Синики</t>
  </si>
  <si>
    <t>Алферовская</t>
  </si>
  <si>
    <t>Илеза</t>
  </si>
  <si>
    <t>Дубровская</t>
  </si>
  <si>
    <t>МО "Октябрьское" за исключением р.п. Октябрьский (п.Костылево)</t>
  </si>
  <si>
    <t>ставка,%</t>
  </si>
  <si>
    <t>УПКС, руб./кв.м.</t>
  </si>
  <si>
    <t>Арендная плата, руб.</t>
  </si>
  <si>
    <t>Многоэтажная жилая застройка (2000 кв.м.)</t>
  </si>
  <si>
    <t>Объекты инженерной инфраструкутры ЖКХ (5000 кв.м.)</t>
  </si>
  <si>
    <t>Индивидуальная жилая застройка и ведение личного подсобного хозяйства с правом строительства жилого дома (1500 кв.м.)</t>
  </si>
  <si>
    <t>Огородничество (1000 кв.м.)</t>
  </si>
  <si>
    <t>Гостинницы  (500 кв.м.)</t>
  </si>
  <si>
    <t>индивидуальные гаражи  (30 кв.м.)</t>
  </si>
  <si>
    <t>Хозпостройки граждан ( бани, погреба, хлева, сараи и т.п.) (30 кв.м.)</t>
  </si>
  <si>
    <t>Производственные базы  и производственные склады  промышленных предприятий, организаций (10000 кв.м.)</t>
  </si>
  <si>
    <t>объекты связи,  энергетики, телевидения, радиовещания (10000 кв.м.)</t>
  </si>
  <si>
    <t>линии электропередачи, линии связи, трубопроводы, дороги, ж/д линии и прочие линейные сооружения (10000 кв.м.)</t>
  </si>
  <si>
    <t>площадки для складирования древесины  (5000 кв.м.)</t>
  </si>
  <si>
    <t>обособленные пилорамы (5000 кв.м.)</t>
  </si>
  <si>
    <t xml:space="preserve">земли, используемые для добычи общераспространенных полезных ископаемых  </t>
  </si>
  <si>
    <t>Магазины, универмаги, универсамы, кафе, бары, рестораны, вещевые и продуктовые рынки, объекты бытового обслуживания (300 кв.м.)</t>
  </si>
  <si>
    <t>объекты организаций, заимающихся исполнением ритуальных услуг (250 кв.м.)</t>
  </si>
  <si>
    <t>торговые павильоны, киоски, пункты приема черных и цветных металлов (100 кв.м.)</t>
  </si>
  <si>
    <t>торговые павильоны, киоски, осуществляющие реализацию периодической печати, книг и прочей печатной продукции ( 100 кв.м.)</t>
  </si>
  <si>
    <t>торговые павильоны с комплексом сооружений (помещений) для ожидания общественного транспорта (100 кв.м.)</t>
  </si>
  <si>
    <t>обособленные  оптовые базы, склады (300 кв.м.)</t>
  </si>
  <si>
    <t>столовые, закусочные (300 кв.м.)</t>
  </si>
  <si>
    <t>Земли учреждений и организаций финансирования, кредитования, страхования 300 кв.м.)</t>
  </si>
  <si>
    <t>Коммерческие организации (300 кв.м.)</t>
  </si>
  <si>
    <t>Некоммерческие организации (300 кв.м.)</t>
  </si>
  <si>
    <t>Пищевая промышленность (500 кв.м.)</t>
  </si>
  <si>
    <t>Автозаправочные станции (АЗС) (500 кв.м.)</t>
  </si>
  <si>
    <t>Станции тех. обслуживания и рем. мастерские, платные автостоянки (500 кв.м/)</t>
  </si>
  <si>
    <t>Сельскохозяйственные угодья (10000 кв.м.)</t>
  </si>
  <si>
    <t xml:space="preserve"> - </t>
  </si>
  <si>
    <t>Отчет о совместимости для Приложение  ставки зем.xls</t>
  </si>
  <si>
    <t>Дата отчета: 16.12.2013 18:16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</si>
  <si>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</si>
  <si>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</si>
  <si>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</si>
  <si>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</si>
  <si>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Арендная плата , руб.</t>
  </si>
  <si>
    <t xml:space="preserve">по ставкам, утвержденным решением № 336 от 22.02.13 </t>
  </si>
  <si>
    <t xml:space="preserve">было на 2013 по ставкам, утвержденным решением № 336 от 22.02.13 </t>
  </si>
  <si>
    <t>Земли под объектами образования, здравоохранения, социального обеспечения, физкультуры, туризма и спорта, культуры и искусства, пенсионного обеспечения, под административно-управленческими и общественными объектами   (2000 кв.м.)</t>
  </si>
  <si>
    <t>Земли под  административно- управленческими  объектами</t>
  </si>
  <si>
    <t>Земли под объектами образования, здравоохранения, культуры и искусства, религии, социального обеспечения, туризма, пенсионного обеспечения и спортивно-оздоровительного  назначения</t>
  </si>
  <si>
    <t>в размере земельного налога</t>
  </si>
  <si>
    <t>Свалки (полигоны по захоронению) бытовых и производственных отходов</t>
  </si>
  <si>
    <t>Специализированные автостоянки, на которых осуществляется хранение задержанных транспортных средств</t>
  </si>
  <si>
    <t>Жилая застройка многоквартирные дома</t>
  </si>
  <si>
    <t xml:space="preserve">                                                                                Утверждено решением тридцать первой  сессии</t>
  </si>
  <si>
    <r>
      <t xml:space="preserve">                                                            </t>
    </r>
    <r>
      <rPr>
        <sz val="8"/>
        <rFont val="Times New Roman"/>
        <family val="1"/>
      </rPr>
      <t>Приложение</t>
    </r>
  </si>
  <si>
    <t xml:space="preserve"> участка меньше ставки земельного налога за соответствующий земельный участок, то для расчета арендной платы применяется ставка земельного налога)</t>
  </si>
  <si>
    <t>* Примечание: Ставки арендной платы не могут быть меньше ставок земельного налога (в случае, если ставка арендной платы за использование земельного</t>
  </si>
  <si>
    <t>** Примечание:размер арендной платы расчитывается по формуле А=Ксзу x Ст x Квр x Кинф, где А - размер арендной платы, Ксзу - кадастровая стоимость</t>
  </si>
  <si>
    <t>Кинф - коэффициент инфляционных процессов</t>
  </si>
  <si>
    <t xml:space="preserve"> земельного участка (руб.), Ст - ставка арендной платы по видам разрешенного использования земельного участка (%), Квр - коэффициент времени,
</t>
  </si>
  <si>
    <t xml:space="preserve">Ставки </t>
  </si>
  <si>
    <t xml:space="preserve">арендной платы за использование расположенных на территории Устьянского мунципального района </t>
  </si>
  <si>
    <t xml:space="preserve">земельных участков, государственная собственность на которые не разграничена </t>
  </si>
  <si>
    <t xml:space="preserve">                                                                               Собрания депутатов Устьянского муниципального района от  26 ноября 2021 года № 424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</si>
</sst>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yr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i/>
      <sz val="8"/>
      <name val="Arial Cyr"/>
      <family val="2"/>
    </font>
    <font>
      <sz val="10"/>
      <color indexed="10"/>
      <name val="Arial Cyr"/>
      <family val="0"/>
    </font>
    <font>
      <b/>
      <sz val="8"/>
      <color indexed="10"/>
      <name val="Arial"/>
      <family val="2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 Cyr"/>
      <family val="0"/>
    </font>
    <font>
      <b/>
      <sz val="8"/>
      <color indexed="57"/>
      <name val="Arial"/>
      <family val="2"/>
    </font>
    <font>
      <i/>
      <sz val="8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8"/>
      <color indexed="56"/>
      <name val="Arial"/>
      <family val="2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Arial Cyr"/>
      <family val="0"/>
    </font>
    <font>
      <b/>
      <i/>
      <sz val="10"/>
      <color indexed="57"/>
      <name val="Arial Cyr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 vertical="top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textRotation="90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5" xfId="0" applyFont="1" applyBorder="1" applyAlignment="1">
      <alignment horizontal="center" vertical="top" textRotation="90" wrapText="1"/>
    </xf>
    <xf numFmtId="0" fontId="21" fillId="0" borderId="18" xfId="0" applyFont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top" textRotation="90" wrapText="1"/>
    </xf>
    <xf numFmtId="0" fontId="18" fillId="0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textRotation="90" wrapText="1"/>
    </xf>
    <xf numFmtId="0" fontId="17" fillId="33" borderId="11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top" textRotation="90" wrapText="1"/>
    </xf>
    <xf numFmtId="0" fontId="17" fillId="33" borderId="10" xfId="0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7" fillId="35" borderId="14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textRotation="90" wrapText="1"/>
    </xf>
    <xf numFmtId="0" fontId="27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textRotation="90" wrapText="1"/>
    </xf>
    <xf numFmtId="0" fontId="23" fillId="0" borderId="10" xfId="0" applyFont="1" applyFill="1" applyBorder="1" applyAlignment="1">
      <alignment horizontal="center" vertical="top" textRotation="90" wrapText="1"/>
    </xf>
    <xf numFmtId="0" fontId="20" fillId="0" borderId="10" xfId="0" applyFont="1" applyFill="1" applyBorder="1" applyAlignment="1">
      <alignment horizontal="center" vertical="top" textRotation="90" wrapText="1"/>
    </xf>
    <xf numFmtId="0" fontId="20" fillId="0" borderId="10" xfId="0" applyFont="1" applyFill="1" applyBorder="1" applyAlignment="1">
      <alignment horizontal="center" vertical="top" textRotation="90" wrapText="1"/>
    </xf>
    <xf numFmtId="0" fontId="1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7" fillId="0" borderId="16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9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12" fillId="35" borderId="29" xfId="0" applyFont="1" applyFill="1" applyBorder="1" applyAlignment="1">
      <alignment vertical="top" wrapText="1"/>
    </xf>
    <xf numFmtId="0" fontId="12" fillId="35" borderId="15" xfId="0" applyFont="1" applyFill="1" applyBorder="1" applyAlignment="1">
      <alignment vertical="top" wrapText="1"/>
    </xf>
    <xf numFmtId="0" fontId="12" fillId="35" borderId="16" xfId="0" applyFont="1" applyFill="1" applyBorder="1" applyAlignment="1">
      <alignment vertical="top" wrapText="1"/>
    </xf>
    <xf numFmtId="0" fontId="12" fillId="35" borderId="28" xfId="0" applyFont="1" applyFill="1" applyBorder="1" applyAlignment="1">
      <alignment vertical="top" wrapText="1"/>
    </xf>
    <xf numFmtId="0" fontId="29" fillId="35" borderId="11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3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textRotation="90" wrapText="1"/>
    </xf>
    <xf numFmtId="0" fontId="6" fillId="0" borderId="17" xfId="0" applyFont="1" applyBorder="1" applyAlignment="1">
      <alignment horizontal="center" vertical="top" textRotation="90" wrapText="1"/>
    </xf>
    <xf numFmtId="0" fontId="12" fillId="0" borderId="3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25" xfId="0" applyFont="1" applyFill="1" applyBorder="1" applyAlignment="1">
      <alignment horizontal="center" vertical="top" textRotation="90" wrapText="1"/>
    </xf>
    <xf numFmtId="0" fontId="0" fillId="0" borderId="17" xfId="0" applyBorder="1" applyAlignment="1">
      <alignment horizontal="center" vertical="top" textRotation="90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textRotation="90" wrapText="1"/>
    </xf>
    <xf numFmtId="0" fontId="6" fillId="0" borderId="16" xfId="0" applyFont="1" applyBorder="1" applyAlignment="1">
      <alignment horizontal="center" vertical="top" textRotation="90" wrapText="1"/>
    </xf>
    <xf numFmtId="0" fontId="12" fillId="0" borderId="39" xfId="0" applyFont="1" applyBorder="1" applyAlignment="1">
      <alignment horizontal="center" vertical="top" textRotation="90" wrapText="1"/>
    </xf>
    <xf numFmtId="0" fontId="12" fillId="0" borderId="28" xfId="0" applyFont="1" applyBorder="1" applyAlignment="1">
      <alignment horizontal="center" vertical="top" textRotation="90" wrapText="1"/>
    </xf>
    <xf numFmtId="0" fontId="12" fillId="0" borderId="36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35" borderId="37" xfId="0" applyFont="1" applyFill="1" applyBorder="1" applyAlignment="1">
      <alignment horizontal="center" vertical="top" wrapText="1"/>
    </xf>
    <xf numFmtId="0" fontId="7" fillId="35" borderId="41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42" xfId="0" applyFont="1" applyFill="1" applyBorder="1" applyAlignment="1">
      <alignment horizontal="center" vertical="top" wrapText="1"/>
    </xf>
    <xf numFmtId="0" fontId="7" fillId="35" borderId="43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44" xfId="0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textRotation="90" wrapText="1"/>
    </xf>
    <xf numFmtId="0" fontId="12" fillId="0" borderId="17" xfId="0" applyFont="1" applyBorder="1" applyAlignment="1">
      <alignment horizontal="center" vertical="top" textRotation="90" wrapText="1"/>
    </xf>
    <xf numFmtId="0" fontId="12" fillId="0" borderId="31" xfId="0" applyFont="1" applyBorder="1" applyAlignment="1">
      <alignment horizontal="left" vertical="top" wrapText="1"/>
    </xf>
    <xf numFmtId="0" fontId="12" fillId="0" borderId="25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2" fillId="0" borderId="3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textRotation="90" wrapText="1"/>
    </xf>
    <xf numFmtId="0" fontId="0" fillId="0" borderId="0" xfId="0" applyFont="1" applyAlignment="1">
      <alignment wrapText="1"/>
    </xf>
    <xf numFmtId="0" fontId="12" fillId="0" borderId="17" xfId="0" applyFont="1" applyFill="1" applyBorder="1" applyAlignment="1">
      <alignment horizontal="center" vertical="top" textRotation="90" wrapText="1"/>
    </xf>
    <xf numFmtId="0" fontId="12" fillId="0" borderId="3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40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6" xfId="0" applyFont="1" applyFill="1" applyBorder="1" applyAlignment="1">
      <alignment horizontal="center" vertical="top" textRotation="90" wrapText="1"/>
    </xf>
    <xf numFmtId="0" fontId="12" fillId="0" borderId="37" xfId="0" applyFont="1" applyFill="1" applyBorder="1" applyAlignment="1">
      <alignment horizontal="center" vertical="top" textRotation="90" wrapText="1"/>
    </xf>
    <xf numFmtId="0" fontId="12" fillId="0" borderId="19" xfId="0" applyFont="1" applyFill="1" applyBorder="1" applyAlignment="1">
      <alignment horizontal="center" vertical="top" textRotation="90" wrapText="1"/>
    </xf>
    <xf numFmtId="0" fontId="12" fillId="0" borderId="29" xfId="0" applyFont="1" applyFill="1" applyBorder="1" applyAlignment="1">
      <alignment horizontal="center" vertical="top" textRotation="90" wrapText="1"/>
    </xf>
    <xf numFmtId="0" fontId="12" fillId="0" borderId="15" xfId="0" applyFont="1" applyFill="1" applyBorder="1" applyAlignment="1">
      <alignment horizontal="center" vertical="top" textRotation="90" wrapText="1"/>
    </xf>
    <xf numFmtId="0" fontId="12" fillId="0" borderId="16" xfId="0" applyFont="1" applyFill="1" applyBorder="1" applyAlignment="1">
      <alignment horizontal="center" vertical="top" textRotation="90" wrapText="1"/>
    </xf>
    <xf numFmtId="0" fontId="12" fillId="0" borderId="3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textRotation="90" wrapText="1"/>
    </xf>
    <xf numFmtId="0" fontId="6" fillId="0" borderId="10" xfId="0" applyFont="1" applyFill="1" applyBorder="1" applyAlignment="1">
      <alignment horizontal="center" vertical="top" textRotation="90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top" textRotation="90" wrapText="1"/>
    </xf>
    <xf numFmtId="0" fontId="12" fillId="0" borderId="43" xfId="0" applyFont="1" applyFill="1" applyBorder="1" applyAlignment="1">
      <alignment horizontal="center" vertical="top" textRotation="90" wrapText="1"/>
    </xf>
    <xf numFmtId="0" fontId="12" fillId="0" borderId="36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textRotation="90" wrapText="1"/>
    </xf>
    <xf numFmtId="0" fontId="12" fillId="0" borderId="45" xfId="0" applyFont="1" applyBorder="1" applyAlignment="1">
      <alignment horizontal="center" vertical="top" textRotation="90" wrapText="1"/>
    </xf>
    <xf numFmtId="0" fontId="12" fillId="0" borderId="37" xfId="0" applyFont="1" applyBorder="1" applyAlignment="1">
      <alignment horizontal="center" vertical="top" textRotation="90" wrapText="1"/>
    </xf>
    <xf numFmtId="0" fontId="12" fillId="0" borderId="43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horizontal="center" vertical="top" textRotation="90" wrapText="1"/>
    </xf>
    <xf numFmtId="0" fontId="6" fillId="0" borderId="10" xfId="0" applyFont="1" applyBorder="1" applyAlignment="1">
      <alignment horizontal="center" vertical="top" textRotation="90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00" zoomScalePageLayoutView="0" workbookViewId="0" topLeftCell="A1">
      <selection activeCell="K10" sqref="K10:M10"/>
    </sheetView>
  </sheetViews>
  <sheetFormatPr defaultColWidth="9.00390625" defaultRowHeight="12.75"/>
  <cols>
    <col min="1" max="1" width="17.75390625" style="0" customWidth="1"/>
    <col min="5" max="5" width="13.75390625" style="0" customWidth="1"/>
    <col min="6" max="6" width="8.875" style="0" customWidth="1"/>
    <col min="7" max="8" width="8.875" style="17" customWidth="1"/>
    <col min="9" max="9" width="8.25390625" style="0" customWidth="1"/>
    <col min="10" max="10" width="7.625" style="0" customWidth="1"/>
    <col min="11" max="11" width="15.875" style="0" customWidth="1"/>
    <col min="12" max="12" width="8.125" style="0" customWidth="1"/>
    <col min="13" max="13" width="11.75390625" style="0" customWidth="1"/>
  </cols>
  <sheetData>
    <row r="1" spans="1:13" ht="15.75">
      <c r="A1" s="7"/>
      <c r="M1" s="1" t="s">
        <v>113</v>
      </c>
    </row>
    <row r="2" spans="9:13" ht="12.75">
      <c r="I2" s="147" t="s">
        <v>112</v>
      </c>
      <c r="J2" s="148"/>
      <c r="K2" s="148"/>
      <c r="L2" s="148"/>
      <c r="M2" s="148"/>
    </row>
    <row r="3" spans="5:13" ht="10.5" customHeight="1">
      <c r="E3" s="147" t="s">
        <v>122</v>
      </c>
      <c r="F3" s="147"/>
      <c r="G3" s="147"/>
      <c r="H3" s="147"/>
      <c r="I3" s="147"/>
      <c r="J3" s="148"/>
      <c r="K3" s="148"/>
      <c r="L3" s="148"/>
      <c r="M3" s="148"/>
    </row>
    <row r="4" spans="5:13" ht="10.5" customHeight="1">
      <c r="E4" s="147"/>
      <c r="F4" s="147"/>
      <c r="G4" s="147"/>
      <c r="H4" s="147"/>
      <c r="I4" s="147"/>
      <c r="J4" s="148"/>
      <c r="K4" s="148"/>
      <c r="L4" s="148"/>
      <c r="M4" s="148"/>
    </row>
    <row r="5" spans="1:13" ht="15.75">
      <c r="A5" s="149" t="s">
        <v>119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5.75">
      <c r="A6" s="122" t="s">
        <v>120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5.75">
      <c r="A7" s="122" t="s">
        <v>121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5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ht="28.5" customHeight="1" thickBot="1">
      <c r="A9" s="150" t="s">
        <v>0</v>
      </c>
      <c r="B9" s="151"/>
      <c r="C9" s="151"/>
      <c r="D9" s="151"/>
      <c r="E9" s="152"/>
      <c r="F9" s="194" t="s">
        <v>33</v>
      </c>
      <c r="G9" s="195"/>
      <c r="H9" s="195"/>
      <c r="I9" s="195"/>
      <c r="J9" s="195"/>
      <c r="K9" s="195"/>
      <c r="L9" s="195"/>
      <c r="M9" s="196"/>
    </row>
    <row r="10" spans="1:13" ht="24.75" customHeight="1">
      <c r="A10" s="153"/>
      <c r="B10" s="154"/>
      <c r="C10" s="154"/>
      <c r="D10" s="154"/>
      <c r="E10" s="154"/>
      <c r="F10" s="137" t="s">
        <v>1</v>
      </c>
      <c r="G10" s="138"/>
      <c r="H10" s="138"/>
      <c r="I10" s="139"/>
      <c r="J10" s="140"/>
      <c r="K10" s="145" t="s">
        <v>2</v>
      </c>
      <c r="L10" s="146"/>
      <c r="M10" s="146"/>
    </row>
    <row r="11" spans="1:13" ht="66.75" customHeight="1">
      <c r="A11" s="153"/>
      <c r="B11" s="154"/>
      <c r="C11" s="154"/>
      <c r="D11" s="154"/>
      <c r="E11" s="154"/>
      <c r="F11" s="197" t="s">
        <v>36</v>
      </c>
      <c r="G11" s="143" t="s">
        <v>42</v>
      </c>
      <c r="H11" s="143" t="s">
        <v>43</v>
      </c>
      <c r="I11" s="182" t="s">
        <v>41</v>
      </c>
      <c r="J11" s="162" t="s">
        <v>37</v>
      </c>
      <c r="K11" s="160" t="s">
        <v>3</v>
      </c>
      <c r="L11" s="130" t="s">
        <v>4</v>
      </c>
      <c r="M11" s="130" t="s">
        <v>5</v>
      </c>
    </row>
    <row r="12" spans="1:13" ht="68.25" customHeight="1">
      <c r="A12" s="155"/>
      <c r="B12" s="156"/>
      <c r="C12" s="156"/>
      <c r="D12" s="156"/>
      <c r="E12" s="156"/>
      <c r="F12" s="197"/>
      <c r="G12" s="199"/>
      <c r="H12" s="144"/>
      <c r="I12" s="183"/>
      <c r="J12" s="163"/>
      <c r="K12" s="161"/>
      <c r="L12" s="131"/>
      <c r="M12" s="131"/>
    </row>
    <row r="13" spans="1:13" ht="12" customHeight="1">
      <c r="A13" s="125" t="s">
        <v>6</v>
      </c>
      <c r="B13" s="126"/>
      <c r="C13" s="126"/>
      <c r="D13" s="126"/>
      <c r="E13" s="126"/>
      <c r="F13" s="26">
        <v>1</v>
      </c>
      <c r="G13" s="27">
        <v>2</v>
      </c>
      <c r="H13" s="27"/>
      <c r="I13" s="28">
        <v>2</v>
      </c>
      <c r="J13" s="29">
        <v>3</v>
      </c>
      <c r="K13" s="30">
        <v>4</v>
      </c>
      <c r="L13" s="31">
        <v>5</v>
      </c>
      <c r="M13" s="31">
        <v>6</v>
      </c>
    </row>
    <row r="14" spans="1:13" ht="12.75">
      <c r="A14" s="127" t="s">
        <v>111</v>
      </c>
      <c r="B14" s="128"/>
      <c r="C14" s="128"/>
      <c r="D14" s="128"/>
      <c r="E14" s="128"/>
      <c r="F14" s="12">
        <v>0.15</v>
      </c>
      <c r="G14" s="15">
        <v>0.3</v>
      </c>
      <c r="H14" s="15">
        <v>0.3</v>
      </c>
      <c r="I14" s="14">
        <v>0.2</v>
      </c>
      <c r="J14" s="13">
        <v>0.1</v>
      </c>
      <c r="K14" s="8" t="s">
        <v>7</v>
      </c>
      <c r="L14" s="3"/>
      <c r="M14" s="3"/>
    </row>
    <row r="15" spans="1:13" ht="12.75" customHeight="1">
      <c r="A15" s="200" t="s">
        <v>50</v>
      </c>
      <c r="B15" s="201"/>
      <c r="C15" s="201"/>
      <c r="D15" s="201"/>
      <c r="E15" s="201"/>
      <c r="F15" s="12">
        <v>1</v>
      </c>
      <c r="G15" s="108">
        <v>5.5</v>
      </c>
      <c r="H15" s="108">
        <v>5.5</v>
      </c>
      <c r="I15" s="80">
        <v>3</v>
      </c>
      <c r="J15" s="51">
        <v>1</v>
      </c>
      <c r="K15" s="8" t="s">
        <v>7</v>
      </c>
      <c r="L15" s="3"/>
      <c r="M15" s="3"/>
    </row>
    <row r="16" spans="1:13" ht="24.75" customHeight="1">
      <c r="A16" s="127" t="s">
        <v>8</v>
      </c>
      <c r="B16" s="128"/>
      <c r="C16" s="128"/>
      <c r="D16" s="128"/>
      <c r="E16" s="129"/>
      <c r="F16" s="12">
        <v>0.2</v>
      </c>
      <c r="G16" s="15">
        <v>0.3</v>
      </c>
      <c r="H16" s="15">
        <v>0.3</v>
      </c>
      <c r="I16" s="80">
        <v>0.3</v>
      </c>
      <c r="J16" s="13">
        <v>0.4</v>
      </c>
      <c r="K16" s="8" t="s">
        <v>7</v>
      </c>
      <c r="L16" s="3"/>
      <c r="M16" s="3"/>
    </row>
    <row r="17" spans="1:13" ht="16.5" customHeight="1">
      <c r="A17" s="132" t="s">
        <v>47</v>
      </c>
      <c r="B17" s="133"/>
      <c r="C17" s="133"/>
      <c r="D17" s="133"/>
      <c r="E17" s="184"/>
      <c r="F17" s="115">
        <v>0.7</v>
      </c>
      <c r="G17" s="116">
        <v>1</v>
      </c>
      <c r="H17" s="116">
        <v>1</v>
      </c>
      <c r="I17" s="117">
        <v>0.7</v>
      </c>
      <c r="J17" s="118">
        <v>0.7</v>
      </c>
      <c r="K17" s="8"/>
      <c r="L17" s="3"/>
      <c r="M17" s="3"/>
    </row>
    <row r="18" spans="1:13" ht="12" customHeight="1">
      <c r="A18" s="132" t="s">
        <v>29</v>
      </c>
      <c r="B18" s="133"/>
      <c r="C18" s="133"/>
      <c r="D18" s="133"/>
      <c r="E18" s="133"/>
      <c r="F18" s="12">
        <v>1.5</v>
      </c>
      <c r="G18" s="15">
        <v>3</v>
      </c>
      <c r="H18" s="15">
        <v>3</v>
      </c>
      <c r="I18" s="14">
        <v>3</v>
      </c>
      <c r="J18" s="13">
        <v>1.5</v>
      </c>
      <c r="K18" s="8"/>
      <c r="L18" s="3"/>
      <c r="M18" s="3"/>
    </row>
    <row r="19" spans="1:13" ht="12.75">
      <c r="A19" s="185" t="s">
        <v>9</v>
      </c>
      <c r="B19" s="127" t="s">
        <v>10</v>
      </c>
      <c r="C19" s="128"/>
      <c r="D19" s="128"/>
      <c r="E19" s="128"/>
      <c r="F19" s="12">
        <v>7</v>
      </c>
      <c r="G19" s="15">
        <v>6</v>
      </c>
      <c r="H19" s="15">
        <v>6</v>
      </c>
      <c r="I19" s="14">
        <v>6</v>
      </c>
      <c r="J19" s="13">
        <v>7</v>
      </c>
      <c r="K19" s="8" t="s">
        <v>7</v>
      </c>
      <c r="L19" s="3"/>
      <c r="M19" s="3"/>
    </row>
    <row r="20" spans="1:13" ht="12.75">
      <c r="A20" s="186"/>
      <c r="B20" s="127" t="s">
        <v>11</v>
      </c>
      <c r="C20" s="128"/>
      <c r="D20" s="128"/>
      <c r="E20" s="128"/>
      <c r="F20" s="12">
        <v>3</v>
      </c>
      <c r="G20" s="15">
        <v>3</v>
      </c>
      <c r="H20" s="15">
        <v>3</v>
      </c>
      <c r="I20" s="14">
        <v>3</v>
      </c>
      <c r="J20" s="13">
        <v>3</v>
      </c>
      <c r="K20" s="9"/>
      <c r="L20" s="3"/>
      <c r="M20" s="3"/>
    </row>
    <row r="21" spans="1:13" ht="33.75" customHeight="1">
      <c r="A21" s="202" t="s">
        <v>13</v>
      </c>
      <c r="B21" s="127" t="s">
        <v>14</v>
      </c>
      <c r="C21" s="128"/>
      <c r="D21" s="128"/>
      <c r="E21" s="128"/>
      <c r="F21" s="96">
        <v>5</v>
      </c>
      <c r="G21" s="15">
        <v>18</v>
      </c>
      <c r="H21" s="15">
        <v>18</v>
      </c>
      <c r="I21" s="14">
        <v>18</v>
      </c>
      <c r="J21" s="13">
        <v>13</v>
      </c>
      <c r="K21" s="108">
        <v>4</v>
      </c>
      <c r="L21" s="5">
        <v>100</v>
      </c>
      <c r="M21" s="3"/>
    </row>
    <row r="22" spans="1:13" ht="22.5" customHeight="1">
      <c r="A22" s="203"/>
      <c r="B22" s="127" t="s">
        <v>15</v>
      </c>
      <c r="C22" s="128"/>
      <c r="D22" s="128"/>
      <c r="E22" s="128"/>
      <c r="F22" s="12">
        <v>100</v>
      </c>
      <c r="G22" s="15">
        <v>100</v>
      </c>
      <c r="H22" s="15">
        <v>100</v>
      </c>
      <c r="I22" s="14">
        <v>100</v>
      </c>
      <c r="J22" s="13">
        <v>100</v>
      </c>
      <c r="K22" s="108">
        <v>4</v>
      </c>
      <c r="L22" s="18"/>
      <c r="M22" s="19"/>
    </row>
    <row r="23" spans="1:13" ht="35.25" customHeight="1">
      <c r="A23" s="203"/>
      <c r="B23" s="127" t="s">
        <v>44</v>
      </c>
      <c r="C23" s="128"/>
      <c r="D23" s="128"/>
      <c r="E23" s="128"/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96">
        <v>1.5</v>
      </c>
      <c r="L23" s="5"/>
      <c r="M23" s="3"/>
    </row>
    <row r="24" spans="1:13" ht="12.75">
      <c r="A24" s="203"/>
      <c r="B24" s="127" t="s">
        <v>16</v>
      </c>
      <c r="C24" s="128"/>
      <c r="D24" s="128"/>
      <c r="E24" s="128"/>
      <c r="F24" s="12">
        <v>14</v>
      </c>
      <c r="G24" s="15">
        <v>18</v>
      </c>
      <c r="H24" s="15">
        <v>18</v>
      </c>
      <c r="I24" s="14">
        <v>18</v>
      </c>
      <c r="J24" s="13">
        <v>13</v>
      </c>
      <c r="K24" s="108">
        <v>2</v>
      </c>
      <c r="L24" s="5"/>
      <c r="M24" s="3"/>
    </row>
    <row r="25" spans="1:13" ht="12.75">
      <c r="A25" s="203"/>
      <c r="B25" s="134" t="s">
        <v>38</v>
      </c>
      <c r="C25" s="135"/>
      <c r="D25" s="135"/>
      <c r="E25" s="136"/>
      <c r="F25" s="12">
        <v>4</v>
      </c>
      <c r="G25" s="12">
        <v>7</v>
      </c>
      <c r="H25" s="12">
        <v>7</v>
      </c>
      <c r="I25" s="12">
        <v>7</v>
      </c>
      <c r="J25" s="12">
        <v>4</v>
      </c>
      <c r="K25" s="108">
        <v>3</v>
      </c>
      <c r="L25" s="5"/>
      <c r="M25" s="3"/>
    </row>
    <row r="26" spans="1:13" ht="12.75">
      <c r="A26" s="203"/>
      <c r="B26" s="127" t="s">
        <v>17</v>
      </c>
      <c r="C26" s="128"/>
      <c r="D26" s="128"/>
      <c r="E26" s="128"/>
      <c r="F26" s="12">
        <v>4</v>
      </c>
      <c r="G26" s="15">
        <v>7</v>
      </c>
      <c r="H26" s="15">
        <v>7</v>
      </c>
      <c r="I26" s="14">
        <v>7</v>
      </c>
      <c r="J26" s="13">
        <v>6</v>
      </c>
      <c r="K26" s="108">
        <v>3</v>
      </c>
      <c r="L26" s="5">
        <v>100</v>
      </c>
      <c r="M26" s="3"/>
    </row>
    <row r="27" spans="1:13" ht="24" customHeight="1">
      <c r="A27" s="203"/>
      <c r="B27" s="127" t="s">
        <v>18</v>
      </c>
      <c r="C27" s="128"/>
      <c r="D27" s="128"/>
      <c r="E27" s="128"/>
      <c r="F27" s="12" t="s">
        <v>19</v>
      </c>
      <c r="G27" s="15" t="s">
        <v>19</v>
      </c>
      <c r="H27" s="15" t="s">
        <v>19</v>
      </c>
      <c r="I27" s="14" t="s">
        <v>19</v>
      </c>
      <c r="J27" s="13" t="s">
        <v>19</v>
      </c>
      <c r="K27" s="113">
        <v>2</v>
      </c>
      <c r="L27" s="6"/>
      <c r="M27" s="3"/>
    </row>
    <row r="28" spans="1:13" ht="24" customHeight="1">
      <c r="A28" s="204"/>
      <c r="B28" s="134" t="s">
        <v>109</v>
      </c>
      <c r="C28" s="135"/>
      <c r="D28" s="135"/>
      <c r="E28" s="136"/>
      <c r="F28" s="12"/>
      <c r="G28" s="15"/>
      <c r="H28" s="15"/>
      <c r="I28" s="14"/>
      <c r="J28" s="13"/>
      <c r="K28" s="108">
        <v>75</v>
      </c>
      <c r="L28" s="6"/>
      <c r="M28" s="3"/>
    </row>
    <row r="29" spans="1:13" ht="33" customHeight="1">
      <c r="A29" s="202" t="s">
        <v>48</v>
      </c>
      <c r="B29" s="164" t="s">
        <v>45</v>
      </c>
      <c r="C29" s="165"/>
      <c r="D29" s="165"/>
      <c r="E29" s="165"/>
      <c r="F29" s="159">
        <v>15</v>
      </c>
      <c r="G29" s="15">
        <v>6</v>
      </c>
      <c r="H29" s="15">
        <v>15</v>
      </c>
      <c r="I29" s="171">
        <v>10</v>
      </c>
      <c r="J29" s="168">
        <v>5</v>
      </c>
      <c r="K29" s="192"/>
      <c r="L29" s="193"/>
      <c r="M29" s="193"/>
    </row>
    <row r="30" spans="1:13" ht="12.75" customHeight="1" hidden="1">
      <c r="A30" s="203"/>
      <c r="B30" s="166"/>
      <c r="C30" s="167"/>
      <c r="D30" s="167"/>
      <c r="E30" s="167"/>
      <c r="F30" s="159"/>
      <c r="G30" s="15"/>
      <c r="H30" s="15"/>
      <c r="I30" s="171"/>
      <c r="J30" s="168"/>
      <c r="K30" s="192"/>
      <c r="L30" s="193"/>
      <c r="M30" s="193"/>
    </row>
    <row r="31" spans="1:13" ht="24.75" customHeight="1">
      <c r="A31" s="203"/>
      <c r="B31" s="134" t="s">
        <v>51</v>
      </c>
      <c r="C31" s="135"/>
      <c r="D31" s="135"/>
      <c r="E31" s="136"/>
      <c r="F31" s="12">
        <v>5</v>
      </c>
      <c r="G31" s="15">
        <v>20</v>
      </c>
      <c r="H31" s="15">
        <v>20</v>
      </c>
      <c r="I31" s="14">
        <v>5</v>
      </c>
      <c r="J31" s="13">
        <v>5</v>
      </c>
      <c r="K31" s="20"/>
      <c r="L31" s="21"/>
      <c r="M31" s="21"/>
    </row>
    <row r="32" spans="1:13" ht="23.25" customHeight="1">
      <c r="A32" s="203"/>
      <c r="B32" s="127" t="s">
        <v>20</v>
      </c>
      <c r="C32" s="128"/>
      <c r="D32" s="128"/>
      <c r="E32" s="128"/>
      <c r="F32" s="12">
        <v>50</v>
      </c>
      <c r="G32" s="15">
        <v>50</v>
      </c>
      <c r="H32" s="15">
        <v>75</v>
      </c>
      <c r="I32" s="14">
        <v>50</v>
      </c>
      <c r="J32" s="13">
        <v>20</v>
      </c>
      <c r="K32" s="16"/>
      <c r="L32" s="3"/>
      <c r="M32" s="3"/>
    </row>
    <row r="33" spans="1:13" ht="32.25" customHeight="1">
      <c r="A33" s="203"/>
      <c r="B33" s="187" t="s">
        <v>39</v>
      </c>
      <c r="C33" s="188"/>
      <c r="D33" s="188"/>
      <c r="E33" s="189"/>
      <c r="F33" s="12">
        <v>10</v>
      </c>
      <c r="G33" s="15">
        <v>24</v>
      </c>
      <c r="H33" s="15">
        <v>24</v>
      </c>
      <c r="I33" s="14">
        <v>10</v>
      </c>
      <c r="J33" s="13">
        <v>10</v>
      </c>
      <c r="K33" s="10"/>
      <c r="L33" s="3"/>
      <c r="M33" s="3"/>
    </row>
    <row r="34" spans="1:13" ht="34.5" customHeight="1">
      <c r="A34" s="203"/>
      <c r="B34" s="187" t="s">
        <v>40</v>
      </c>
      <c r="C34" s="188"/>
      <c r="D34" s="188"/>
      <c r="E34" s="189"/>
      <c r="F34" s="12">
        <v>15</v>
      </c>
      <c r="G34" s="15">
        <v>36</v>
      </c>
      <c r="H34" s="15">
        <v>36</v>
      </c>
      <c r="I34" s="14">
        <v>15</v>
      </c>
      <c r="J34" s="13">
        <v>10</v>
      </c>
      <c r="K34" s="10"/>
      <c r="L34" s="3"/>
      <c r="M34" s="3"/>
    </row>
    <row r="35" spans="1:13" ht="12.75">
      <c r="A35" s="203"/>
      <c r="B35" s="127" t="s">
        <v>21</v>
      </c>
      <c r="C35" s="128"/>
      <c r="D35" s="128"/>
      <c r="E35" s="128"/>
      <c r="F35" s="12">
        <v>1.5</v>
      </c>
      <c r="G35" s="15">
        <v>8</v>
      </c>
      <c r="H35" s="15">
        <v>8</v>
      </c>
      <c r="I35" s="14">
        <v>1.5</v>
      </c>
      <c r="J35" s="13">
        <v>1.5</v>
      </c>
      <c r="K35" s="10"/>
      <c r="L35" s="3"/>
      <c r="M35" s="3"/>
    </row>
    <row r="36" spans="1:13" ht="17.25" customHeight="1">
      <c r="A36" s="203"/>
      <c r="B36" s="164" t="s">
        <v>22</v>
      </c>
      <c r="C36" s="165"/>
      <c r="D36" s="165"/>
      <c r="E36" s="165"/>
      <c r="F36" s="159">
        <v>1.5</v>
      </c>
      <c r="G36" s="169">
        <v>5</v>
      </c>
      <c r="H36" s="169">
        <v>5</v>
      </c>
      <c r="I36" s="171">
        <v>1.5</v>
      </c>
      <c r="J36" s="168">
        <v>1.5</v>
      </c>
      <c r="K36" s="157"/>
      <c r="L36" s="141"/>
      <c r="M36" s="141"/>
    </row>
    <row r="37" spans="1:13" ht="3.75" customHeight="1" hidden="1">
      <c r="A37" s="203"/>
      <c r="B37" s="166"/>
      <c r="C37" s="167"/>
      <c r="D37" s="167"/>
      <c r="E37" s="167"/>
      <c r="F37" s="159"/>
      <c r="G37" s="170"/>
      <c r="H37" s="170"/>
      <c r="I37" s="171"/>
      <c r="J37" s="168"/>
      <c r="K37" s="158"/>
      <c r="L37" s="142"/>
      <c r="M37" s="142"/>
    </row>
    <row r="38" spans="1:13" ht="21.75" customHeight="1">
      <c r="A38" s="127" t="s">
        <v>23</v>
      </c>
      <c r="B38" s="128"/>
      <c r="C38" s="128"/>
      <c r="D38" s="128"/>
      <c r="E38" s="128"/>
      <c r="F38" s="12">
        <v>3</v>
      </c>
      <c r="G38" s="15">
        <v>6</v>
      </c>
      <c r="H38" s="15">
        <v>6</v>
      </c>
      <c r="I38" s="14">
        <v>3</v>
      </c>
      <c r="J38" s="13">
        <v>3</v>
      </c>
      <c r="K38" s="10"/>
      <c r="L38" s="3"/>
      <c r="M38" s="3"/>
    </row>
    <row r="39" spans="1:13" ht="22.5" customHeight="1">
      <c r="A39" s="207" t="s">
        <v>106</v>
      </c>
      <c r="B39" s="207"/>
      <c r="C39" s="207"/>
      <c r="D39" s="207"/>
      <c r="E39" s="207"/>
      <c r="F39" s="108">
        <v>1.5</v>
      </c>
      <c r="G39" s="108">
        <v>1.5</v>
      </c>
      <c r="H39" s="108">
        <v>1.5</v>
      </c>
      <c r="I39" s="80">
        <v>1.5</v>
      </c>
      <c r="J39" s="79">
        <v>1.5</v>
      </c>
      <c r="K39" s="10"/>
      <c r="L39" s="3"/>
      <c r="M39" s="14">
        <v>0.6</v>
      </c>
    </row>
    <row r="40" spans="1:13" ht="12.75" customHeight="1">
      <c r="A40" s="207" t="s">
        <v>107</v>
      </c>
      <c r="B40" s="207"/>
      <c r="C40" s="207"/>
      <c r="D40" s="207"/>
      <c r="E40" s="207"/>
      <c r="F40" s="175" t="s">
        <v>108</v>
      </c>
      <c r="G40" s="175"/>
      <c r="H40" s="175"/>
      <c r="I40" s="175"/>
      <c r="J40" s="176"/>
      <c r="K40" s="157"/>
      <c r="L40" s="141"/>
      <c r="M40" s="172">
        <v>0.6</v>
      </c>
    </row>
    <row r="41" spans="1:13" ht="12.75">
      <c r="A41" s="207"/>
      <c r="B41" s="207"/>
      <c r="C41" s="207"/>
      <c r="D41" s="207"/>
      <c r="E41" s="207"/>
      <c r="F41" s="177"/>
      <c r="G41" s="177"/>
      <c r="H41" s="177"/>
      <c r="I41" s="177"/>
      <c r="J41" s="178"/>
      <c r="K41" s="174"/>
      <c r="L41" s="173"/>
      <c r="M41" s="172"/>
    </row>
    <row r="42" spans="1:13" ht="9.75" customHeight="1">
      <c r="A42" s="207"/>
      <c r="B42" s="207"/>
      <c r="C42" s="207"/>
      <c r="D42" s="207"/>
      <c r="E42" s="207"/>
      <c r="F42" s="177"/>
      <c r="G42" s="177"/>
      <c r="H42" s="177"/>
      <c r="I42" s="177"/>
      <c r="J42" s="178"/>
      <c r="K42" s="174"/>
      <c r="L42" s="173"/>
      <c r="M42" s="172"/>
    </row>
    <row r="43" spans="1:13" ht="0.75" customHeight="1">
      <c r="A43" s="109"/>
      <c r="B43" s="110"/>
      <c r="C43" s="110"/>
      <c r="D43" s="111"/>
      <c r="E43" s="112"/>
      <c r="F43" s="179"/>
      <c r="G43" s="180"/>
      <c r="H43" s="180"/>
      <c r="I43" s="180"/>
      <c r="J43" s="181"/>
      <c r="K43" s="158"/>
      <c r="L43" s="142"/>
      <c r="M43" s="172"/>
    </row>
    <row r="44" spans="1:13" ht="12.75">
      <c r="A44" s="164" t="s">
        <v>46</v>
      </c>
      <c r="B44" s="165"/>
      <c r="C44" s="165"/>
      <c r="D44" s="165"/>
      <c r="E44" s="165"/>
      <c r="F44" s="159">
        <v>1.5</v>
      </c>
      <c r="G44" s="169">
        <v>15</v>
      </c>
      <c r="H44" s="169">
        <v>15</v>
      </c>
      <c r="I44" s="171">
        <v>15</v>
      </c>
      <c r="J44" s="168">
        <v>1.5</v>
      </c>
      <c r="K44" s="157"/>
      <c r="L44" s="141"/>
      <c r="M44" s="141"/>
    </row>
    <row r="45" spans="1:13" ht="4.5" customHeight="1">
      <c r="A45" s="166"/>
      <c r="B45" s="167"/>
      <c r="C45" s="167"/>
      <c r="D45" s="167"/>
      <c r="E45" s="167"/>
      <c r="F45" s="159"/>
      <c r="G45" s="170"/>
      <c r="H45" s="170"/>
      <c r="I45" s="171"/>
      <c r="J45" s="168"/>
      <c r="K45" s="158"/>
      <c r="L45" s="142"/>
      <c r="M45" s="142"/>
    </row>
    <row r="46" spans="1:13" ht="12.75">
      <c r="A46" s="127" t="s">
        <v>25</v>
      </c>
      <c r="B46" s="128"/>
      <c r="C46" s="128"/>
      <c r="D46" s="128"/>
      <c r="E46" s="128"/>
      <c r="F46" s="14">
        <v>36</v>
      </c>
      <c r="G46" s="14">
        <v>36</v>
      </c>
      <c r="H46" s="14">
        <v>36</v>
      </c>
      <c r="I46" s="15">
        <v>37</v>
      </c>
      <c r="J46" s="12">
        <v>10</v>
      </c>
      <c r="K46" s="8">
        <v>10</v>
      </c>
      <c r="L46" s="3"/>
      <c r="M46" s="3"/>
    </row>
    <row r="47" spans="1:13" ht="16.5" customHeight="1">
      <c r="A47" s="127" t="s">
        <v>26</v>
      </c>
      <c r="B47" s="128"/>
      <c r="C47" s="128"/>
      <c r="D47" s="128"/>
      <c r="E47" s="128"/>
      <c r="F47" s="14">
        <v>36</v>
      </c>
      <c r="G47" s="14">
        <v>36</v>
      </c>
      <c r="H47" s="14">
        <v>36</v>
      </c>
      <c r="I47" s="106">
        <v>36</v>
      </c>
      <c r="J47" s="98">
        <v>36</v>
      </c>
      <c r="K47" s="100">
        <v>10</v>
      </c>
      <c r="L47" s="101"/>
      <c r="M47" s="101"/>
    </row>
    <row r="48" spans="1:13" ht="21.75" customHeight="1">
      <c r="A48" s="190" t="s">
        <v>110</v>
      </c>
      <c r="B48" s="191"/>
      <c r="C48" s="191"/>
      <c r="D48" s="191"/>
      <c r="E48" s="191"/>
      <c r="F48" s="114">
        <v>6</v>
      </c>
      <c r="G48" s="114">
        <v>6</v>
      </c>
      <c r="H48" s="114">
        <v>6</v>
      </c>
      <c r="I48" s="114">
        <v>6</v>
      </c>
      <c r="J48" s="114">
        <v>6</v>
      </c>
      <c r="K48" s="114" t="s">
        <v>7</v>
      </c>
      <c r="L48" s="114" t="s">
        <v>7</v>
      </c>
      <c r="M48" s="114" t="s">
        <v>7</v>
      </c>
    </row>
    <row r="49" spans="1:13" ht="14.25" customHeight="1">
      <c r="A49" s="205" t="s">
        <v>27</v>
      </c>
      <c r="B49" s="206"/>
      <c r="C49" s="206"/>
      <c r="D49" s="206"/>
      <c r="E49" s="206"/>
      <c r="F49" s="99">
        <v>15</v>
      </c>
      <c r="G49" s="107">
        <v>15</v>
      </c>
      <c r="H49" s="102">
        <v>75</v>
      </c>
      <c r="I49" s="97">
        <v>75</v>
      </c>
      <c r="J49" s="103">
        <v>10</v>
      </c>
      <c r="K49" s="104"/>
      <c r="L49" s="119">
        <v>1</v>
      </c>
      <c r="M49" s="105"/>
    </row>
    <row r="51" spans="1:13" ht="12.75">
      <c r="A51" s="123" t="s">
        <v>115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>
      <c r="A52" s="123" t="s">
        <v>114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>
      <c r="A53" s="148" t="s">
        <v>116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spans="1:13" ht="12.75" customHeight="1">
      <c r="A54" s="198" t="s">
        <v>118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</row>
    <row r="55" spans="1:13" ht="12.75">
      <c r="A55" s="120" t="s">
        <v>117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</sheetData>
  <sheetProtection/>
  <mergeCells count="84">
    <mergeCell ref="A49:E49"/>
    <mergeCell ref="B36:E37"/>
    <mergeCell ref="B21:E21"/>
    <mergeCell ref="B25:E25"/>
    <mergeCell ref="A29:A37"/>
    <mergeCell ref="A39:E39"/>
    <mergeCell ref="A40:E42"/>
    <mergeCell ref="B32:E32"/>
    <mergeCell ref="F11:F12"/>
    <mergeCell ref="B19:E19"/>
    <mergeCell ref="B33:E33"/>
    <mergeCell ref="A54:M54"/>
    <mergeCell ref="G11:G12"/>
    <mergeCell ref="B24:E24"/>
    <mergeCell ref="A15:E15"/>
    <mergeCell ref="B23:E23"/>
    <mergeCell ref="B26:E26"/>
    <mergeCell ref="B22:E22"/>
    <mergeCell ref="A48:E48"/>
    <mergeCell ref="B31:E31"/>
    <mergeCell ref="I2:M2"/>
    <mergeCell ref="E4:M4"/>
    <mergeCell ref="G36:G37"/>
    <mergeCell ref="A6:M6"/>
    <mergeCell ref="K29:K30"/>
    <mergeCell ref="L29:L30"/>
    <mergeCell ref="M29:M30"/>
    <mergeCell ref="F9:M9"/>
    <mergeCell ref="J29:J30"/>
    <mergeCell ref="A17:E17"/>
    <mergeCell ref="I29:I30"/>
    <mergeCell ref="A19:A20"/>
    <mergeCell ref="B34:E34"/>
    <mergeCell ref="A38:E38"/>
    <mergeCell ref="F36:F37"/>
    <mergeCell ref="A21:A28"/>
    <mergeCell ref="M40:M43"/>
    <mergeCell ref="J36:J37"/>
    <mergeCell ref="K36:K37"/>
    <mergeCell ref="I36:I37"/>
    <mergeCell ref="L40:L43"/>
    <mergeCell ref="K40:K43"/>
    <mergeCell ref="F40:J43"/>
    <mergeCell ref="H36:H37"/>
    <mergeCell ref="L44:L45"/>
    <mergeCell ref="M44:M45"/>
    <mergeCell ref="A46:E46"/>
    <mergeCell ref="A47:E47"/>
    <mergeCell ref="A44:E45"/>
    <mergeCell ref="J44:J45"/>
    <mergeCell ref="G44:G45"/>
    <mergeCell ref="I44:I45"/>
    <mergeCell ref="F44:F45"/>
    <mergeCell ref="H44:H45"/>
    <mergeCell ref="E3:M3"/>
    <mergeCell ref="A53:M53"/>
    <mergeCell ref="B20:E20"/>
    <mergeCell ref="A5:M5"/>
    <mergeCell ref="A8:M8"/>
    <mergeCell ref="A9:E12"/>
    <mergeCell ref="K44:K45"/>
    <mergeCell ref="F29:F30"/>
    <mergeCell ref="K11:K12"/>
    <mergeCell ref="M36:M37"/>
    <mergeCell ref="F10:J10"/>
    <mergeCell ref="M11:M12"/>
    <mergeCell ref="B35:E35"/>
    <mergeCell ref="L36:L37"/>
    <mergeCell ref="H11:H12"/>
    <mergeCell ref="K10:M10"/>
    <mergeCell ref="B27:E27"/>
    <mergeCell ref="J11:J12"/>
    <mergeCell ref="I11:I12"/>
    <mergeCell ref="B29:E30"/>
    <mergeCell ref="A55:M55"/>
    <mergeCell ref="A7:M7"/>
    <mergeCell ref="A51:M51"/>
    <mergeCell ref="A52:M52"/>
    <mergeCell ref="A13:E13"/>
    <mergeCell ref="A14:E14"/>
    <mergeCell ref="A16:E16"/>
    <mergeCell ref="L11:L12"/>
    <mergeCell ref="A18:E18"/>
    <mergeCell ref="B28:E28"/>
  </mergeCells>
  <printOptions/>
  <pageMargins left="0.48" right="0.1968503937007874" top="0.3937007874015748" bottom="0.1968503937007874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9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17.75390625" style="17" customWidth="1"/>
    <col min="2" max="4" width="9.125" style="17" customWidth="1"/>
    <col min="5" max="5" width="21.75390625" style="17" customWidth="1"/>
    <col min="6" max="6" width="8.875" style="17" customWidth="1"/>
    <col min="7" max="7" width="8.875" style="46" customWidth="1"/>
    <col min="8" max="8" width="8.875" style="74" customWidth="1"/>
    <col min="9" max="9" width="8.875" style="78" customWidth="1"/>
    <col min="10" max="10" width="8.875" style="17" customWidth="1"/>
    <col min="11" max="11" width="8.875" style="46" customWidth="1"/>
    <col min="12" max="12" width="8.875" style="74" customWidth="1"/>
    <col min="13" max="13" width="8.875" style="78" customWidth="1"/>
    <col min="14" max="14" width="8.875" style="17" customWidth="1"/>
    <col min="15" max="15" width="8.875" style="46" customWidth="1"/>
    <col min="16" max="16" width="8.875" style="74" customWidth="1"/>
    <col min="17" max="17" width="8.875" style="78" customWidth="1"/>
    <col min="18" max="18" width="8.25390625" style="17" customWidth="1"/>
    <col min="19" max="19" width="8.25390625" style="46" customWidth="1"/>
    <col min="20" max="20" width="8.25390625" style="74" customWidth="1"/>
    <col min="21" max="21" width="8.25390625" style="78" customWidth="1"/>
    <col min="22" max="22" width="11.125" style="17" customWidth="1"/>
    <col min="23" max="23" width="11.125" style="46" customWidth="1"/>
    <col min="24" max="24" width="11.125" style="74" customWidth="1"/>
    <col min="25" max="25" width="11.125" style="78" customWidth="1"/>
    <col min="26" max="26" width="11.125" style="46" customWidth="1"/>
    <col min="27" max="27" width="11.125" style="74" customWidth="1"/>
    <col min="28" max="28" width="11.125" style="78" customWidth="1"/>
    <col min="29" max="29" width="11.125" style="46" customWidth="1"/>
    <col min="30" max="30" width="11.125" style="74" customWidth="1"/>
    <col min="31" max="31" width="11.125" style="78" customWidth="1"/>
    <col min="32" max="32" width="11.125" style="46" customWidth="1"/>
    <col min="33" max="33" width="11.125" style="74" customWidth="1"/>
    <col min="34" max="34" width="11.125" style="78" customWidth="1"/>
    <col min="35" max="35" width="11.125" style="46" customWidth="1"/>
    <col min="36" max="36" width="12.75390625" style="74" customWidth="1"/>
    <col min="37" max="37" width="12.75390625" style="78" customWidth="1"/>
    <col min="38" max="38" width="11.125" style="46" customWidth="1"/>
    <col min="39" max="39" width="11.125" style="74" customWidth="1"/>
    <col min="40" max="40" width="11.125" style="78" customWidth="1"/>
    <col min="41" max="41" width="11.125" style="46" customWidth="1"/>
    <col min="42" max="42" width="11.125" style="74" customWidth="1"/>
    <col min="43" max="43" width="11.125" style="78" customWidth="1"/>
    <col min="44" max="44" width="11.125" style="46" customWidth="1"/>
    <col min="45" max="45" width="11.125" style="74" customWidth="1"/>
    <col min="46" max="46" width="11.125" style="78" customWidth="1"/>
    <col min="47" max="47" width="11.125" style="46" customWidth="1"/>
    <col min="48" max="48" width="11.125" style="74" customWidth="1"/>
    <col min="49" max="49" width="11.125" style="78" customWidth="1"/>
    <col min="50" max="50" width="11.125" style="46" customWidth="1"/>
    <col min="51" max="51" width="11.125" style="74" customWidth="1"/>
    <col min="52" max="52" width="11.125" style="78" customWidth="1"/>
    <col min="53" max="53" width="11.125" style="46" customWidth="1"/>
    <col min="54" max="54" width="11.125" style="74" customWidth="1"/>
    <col min="55" max="55" width="11.125" style="78" customWidth="1"/>
    <col min="56" max="56" width="11.125" style="46" customWidth="1"/>
    <col min="57" max="57" width="11.125" style="74" customWidth="1"/>
    <col min="58" max="58" width="11.125" style="78" customWidth="1"/>
    <col min="59" max="59" width="10.75390625" style="17" customWidth="1"/>
    <col min="60" max="60" width="8.125" style="17" customWidth="1"/>
    <col min="61" max="61" width="11.25390625" style="17" customWidth="1"/>
    <col min="62" max="16384" width="9.125" style="17" customWidth="1"/>
  </cols>
  <sheetData>
    <row r="1" spans="1:61" ht="28.5" customHeight="1">
      <c r="A1" s="247" t="s">
        <v>0</v>
      </c>
      <c r="B1" s="248"/>
      <c r="C1" s="248"/>
      <c r="D1" s="248"/>
      <c r="E1" s="248"/>
      <c r="F1" s="238" t="s">
        <v>33</v>
      </c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40"/>
    </row>
    <row r="2" spans="1:61" ht="24.75" customHeight="1">
      <c r="A2" s="249"/>
      <c r="B2" s="250"/>
      <c r="C2" s="250"/>
      <c r="D2" s="250"/>
      <c r="E2" s="250"/>
      <c r="F2" s="253" t="s">
        <v>1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82"/>
      <c r="BG2" s="241" t="s">
        <v>2</v>
      </c>
      <c r="BH2" s="242"/>
      <c r="BI2" s="242"/>
    </row>
    <row r="3" spans="1:61" ht="66.75" customHeight="1">
      <c r="A3" s="249"/>
      <c r="B3" s="250"/>
      <c r="C3" s="250"/>
      <c r="D3" s="250"/>
      <c r="E3" s="250"/>
      <c r="F3" s="255" t="s">
        <v>36</v>
      </c>
      <c r="G3" s="228"/>
      <c r="H3" s="228"/>
      <c r="I3" s="229"/>
      <c r="J3" s="227" t="s">
        <v>64</v>
      </c>
      <c r="K3" s="228"/>
      <c r="L3" s="228"/>
      <c r="M3" s="229"/>
      <c r="N3" s="227" t="s">
        <v>43</v>
      </c>
      <c r="O3" s="228"/>
      <c r="P3" s="228"/>
      <c r="Q3" s="229"/>
      <c r="R3" s="227" t="s">
        <v>41</v>
      </c>
      <c r="S3" s="228"/>
      <c r="T3" s="228"/>
      <c r="U3" s="229"/>
      <c r="V3" s="243" t="s">
        <v>37</v>
      </c>
      <c r="W3" s="227" t="s">
        <v>52</v>
      </c>
      <c r="X3" s="228"/>
      <c r="Y3" s="229"/>
      <c r="Z3" s="227" t="s">
        <v>53</v>
      </c>
      <c r="AA3" s="228"/>
      <c r="AB3" s="229"/>
      <c r="AC3" s="227" t="s">
        <v>63</v>
      </c>
      <c r="AD3" s="228"/>
      <c r="AE3" s="229"/>
      <c r="AF3" s="227" t="s">
        <v>54</v>
      </c>
      <c r="AG3" s="228"/>
      <c r="AH3" s="229"/>
      <c r="AI3" s="227" t="s">
        <v>55</v>
      </c>
      <c r="AJ3" s="228"/>
      <c r="AK3" s="229"/>
      <c r="AL3" s="227" t="s">
        <v>56</v>
      </c>
      <c r="AM3" s="228"/>
      <c r="AN3" s="229"/>
      <c r="AO3" s="227" t="s">
        <v>57</v>
      </c>
      <c r="AP3" s="228"/>
      <c r="AQ3" s="229"/>
      <c r="AR3" s="227" t="s">
        <v>58</v>
      </c>
      <c r="AS3" s="228"/>
      <c r="AT3" s="229"/>
      <c r="AU3" s="227" t="s">
        <v>59</v>
      </c>
      <c r="AV3" s="228"/>
      <c r="AW3" s="229"/>
      <c r="AX3" s="227" t="s">
        <v>61</v>
      </c>
      <c r="AY3" s="228"/>
      <c r="AZ3" s="229"/>
      <c r="BA3" s="227" t="s">
        <v>60</v>
      </c>
      <c r="BB3" s="228"/>
      <c r="BC3" s="229"/>
      <c r="BD3" s="227" t="s">
        <v>62</v>
      </c>
      <c r="BE3" s="228"/>
      <c r="BF3" s="229"/>
      <c r="BG3" s="244" t="s">
        <v>3</v>
      </c>
      <c r="BH3" s="244" t="s">
        <v>4</v>
      </c>
      <c r="BI3" s="244" t="s">
        <v>5</v>
      </c>
    </row>
    <row r="4" spans="1:61" ht="44.25" customHeight="1">
      <c r="A4" s="249"/>
      <c r="B4" s="250"/>
      <c r="C4" s="250"/>
      <c r="D4" s="250"/>
      <c r="E4" s="250"/>
      <c r="F4" s="256"/>
      <c r="G4" s="231"/>
      <c r="H4" s="231"/>
      <c r="I4" s="232"/>
      <c r="J4" s="230"/>
      <c r="K4" s="231"/>
      <c r="L4" s="231"/>
      <c r="M4" s="232"/>
      <c r="N4" s="230"/>
      <c r="O4" s="231"/>
      <c r="P4" s="231"/>
      <c r="Q4" s="232"/>
      <c r="R4" s="230"/>
      <c r="S4" s="231"/>
      <c r="T4" s="231"/>
      <c r="U4" s="232"/>
      <c r="V4" s="243"/>
      <c r="W4" s="230"/>
      <c r="X4" s="231"/>
      <c r="Y4" s="232"/>
      <c r="Z4" s="230"/>
      <c r="AA4" s="231"/>
      <c r="AB4" s="232"/>
      <c r="AC4" s="230"/>
      <c r="AD4" s="231"/>
      <c r="AE4" s="232"/>
      <c r="AF4" s="230"/>
      <c r="AG4" s="231"/>
      <c r="AH4" s="232"/>
      <c r="AI4" s="230"/>
      <c r="AJ4" s="231"/>
      <c r="AK4" s="232"/>
      <c r="AL4" s="230"/>
      <c r="AM4" s="231"/>
      <c r="AN4" s="232"/>
      <c r="AO4" s="230"/>
      <c r="AP4" s="231"/>
      <c r="AQ4" s="232"/>
      <c r="AR4" s="230"/>
      <c r="AS4" s="231"/>
      <c r="AT4" s="232"/>
      <c r="AU4" s="230"/>
      <c r="AV4" s="231"/>
      <c r="AW4" s="232"/>
      <c r="AX4" s="230"/>
      <c r="AY4" s="231"/>
      <c r="AZ4" s="232"/>
      <c r="BA4" s="230"/>
      <c r="BB4" s="231"/>
      <c r="BC4" s="232"/>
      <c r="BD4" s="230"/>
      <c r="BE4" s="231"/>
      <c r="BF4" s="232"/>
      <c r="BG4" s="244"/>
      <c r="BH4" s="244"/>
      <c r="BI4" s="244"/>
    </row>
    <row r="5" spans="1:61" ht="68.25" customHeight="1">
      <c r="A5" s="251"/>
      <c r="B5" s="252"/>
      <c r="C5" s="252"/>
      <c r="D5" s="252"/>
      <c r="E5" s="252"/>
      <c r="F5" s="81" t="s">
        <v>65</v>
      </c>
      <c r="G5" s="47" t="s">
        <v>66</v>
      </c>
      <c r="H5" s="84" t="s">
        <v>102</v>
      </c>
      <c r="I5" s="85" t="s">
        <v>104</v>
      </c>
      <c r="J5" s="81" t="s">
        <v>65</v>
      </c>
      <c r="K5" s="47" t="s">
        <v>66</v>
      </c>
      <c r="L5" s="84" t="s">
        <v>67</v>
      </c>
      <c r="M5" s="86" t="s">
        <v>103</v>
      </c>
      <c r="N5" s="81" t="s">
        <v>65</v>
      </c>
      <c r="O5" s="47" t="s">
        <v>66</v>
      </c>
      <c r="P5" s="84" t="s">
        <v>67</v>
      </c>
      <c r="Q5" s="86" t="s">
        <v>103</v>
      </c>
      <c r="R5" s="81" t="s">
        <v>65</v>
      </c>
      <c r="S5" s="47" t="s">
        <v>66</v>
      </c>
      <c r="T5" s="84" t="s">
        <v>67</v>
      </c>
      <c r="U5" s="86" t="s">
        <v>103</v>
      </c>
      <c r="V5" s="81" t="s">
        <v>65</v>
      </c>
      <c r="W5" s="47" t="s">
        <v>66</v>
      </c>
      <c r="X5" s="84" t="s">
        <v>67</v>
      </c>
      <c r="Y5" s="86" t="s">
        <v>103</v>
      </c>
      <c r="Z5" s="47" t="s">
        <v>66</v>
      </c>
      <c r="AA5" s="84" t="s">
        <v>67</v>
      </c>
      <c r="AB5" s="86" t="s">
        <v>103</v>
      </c>
      <c r="AC5" s="47" t="s">
        <v>66</v>
      </c>
      <c r="AD5" s="84" t="s">
        <v>67</v>
      </c>
      <c r="AE5" s="86" t="s">
        <v>103</v>
      </c>
      <c r="AF5" s="47" t="s">
        <v>66</v>
      </c>
      <c r="AG5" s="84" t="s">
        <v>67</v>
      </c>
      <c r="AH5" s="86" t="s">
        <v>103</v>
      </c>
      <c r="AI5" s="47" t="s">
        <v>66</v>
      </c>
      <c r="AJ5" s="84" t="s">
        <v>67</v>
      </c>
      <c r="AK5" s="86" t="s">
        <v>103</v>
      </c>
      <c r="AL5" s="47" t="s">
        <v>66</v>
      </c>
      <c r="AM5" s="84" t="s">
        <v>67</v>
      </c>
      <c r="AN5" s="86" t="s">
        <v>103</v>
      </c>
      <c r="AO5" s="47" t="s">
        <v>66</v>
      </c>
      <c r="AP5" s="84" t="s">
        <v>67</v>
      </c>
      <c r="AQ5" s="86" t="s">
        <v>103</v>
      </c>
      <c r="AR5" s="47" t="s">
        <v>66</v>
      </c>
      <c r="AS5" s="84" t="s">
        <v>67</v>
      </c>
      <c r="AT5" s="86" t="s">
        <v>103</v>
      </c>
      <c r="AU5" s="47" t="s">
        <v>66</v>
      </c>
      <c r="AV5" s="84" t="s">
        <v>67</v>
      </c>
      <c r="AW5" s="86" t="s">
        <v>103</v>
      </c>
      <c r="AX5" s="47" t="s">
        <v>66</v>
      </c>
      <c r="AY5" s="84" t="s">
        <v>67</v>
      </c>
      <c r="AZ5" s="86" t="s">
        <v>103</v>
      </c>
      <c r="BA5" s="47" t="s">
        <v>66</v>
      </c>
      <c r="BB5" s="84" t="s">
        <v>67</v>
      </c>
      <c r="BC5" s="86" t="s">
        <v>103</v>
      </c>
      <c r="BD5" s="47" t="s">
        <v>66</v>
      </c>
      <c r="BE5" s="84" t="s">
        <v>67</v>
      </c>
      <c r="BF5" s="86" t="s">
        <v>103</v>
      </c>
      <c r="BG5" s="83"/>
      <c r="BH5" s="83"/>
      <c r="BI5" s="83"/>
    </row>
    <row r="6" spans="1:61" ht="12" customHeight="1">
      <c r="A6" s="245" t="s">
        <v>6</v>
      </c>
      <c r="B6" s="246"/>
      <c r="C6" s="246"/>
      <c r="D6" s="246"/>
      <c r="E6" s="246"/>
      <c r="F6" s="33">
        <v>1</v>
      </c>
      <c r="G6" s="50"/>
      <c r="H6" s="73"/>
      <c r="I6" s="77"/>
      <c r="J6" s="33">
        <v>2</v>
      </c>
      <c r="K6" s="47"/>
      <c r="L6" s="73"/>
      <c r="M6" s="77"/>
      <c r="N6" s="33"/>
      <c r="O6" s="50"/>
      <c r="P6" s="73"/>
      <c r="Q6" s="77"/>
      <c r="R6" s="33">
        <v>2</v>
      </c>
      <c r="S6" s="50"/>
      <c r="T6" s="73"/>
      <c r="U6" s="77"/>
      <c r="V6" s="33">
        <v>3</v>
      </c>
      <c r="W6" s="50"/>
      <c r="X6" s="73"/>
      <c r="Y6" s="77"/>
      <c r="Z6" s="50"/>
      <c r="AA6" s="73"/>
      <c r="AB6" s="77"/>
      <c r="AC6" s="50"/>
      <c r="AD6" s="73"/>
      <c r="AE6" s="77"/>
      <c r="AF6" s="50"/>
      <c r="AG6" s="73"/>
      <c r="AH6" s="77"/>
      <c r="AI6" s="50"/>
      <c r="AJ6" s="73"/>
      <c r="AK6" s="77"/>
      <c r="AL6" s="50"/>
      <c r="AM6" s="73"/>
      <c r="AN6" s="77"/>
      <c r="AO6" s="50"/>
      <c r="AP6" s="73"/>
      <c r="AQ6" s="77"/>
      <c r="AR6" s="50"/>
      <c r="AS6" s="73"/>
      <c r="AT6" s="77"/>
      <c r="AU6" s="50"/>
      <c r="AV6" s="73"/>
      <c r="AW6" s="77"/>
      <c r="AX6" s="50"/>
      <c r="AY6" s="73"/>
      <c r="AZ6" s="77"/>
      <c r="BA6" s="50"/>
      <c r="BB6" s="73"/>
      <c r="BC6" s="77"/>
      <c r="BD6" s="50"/>
      <c r="BE6" s="73"/>
      <c r="BF6" s="77"/>
      <c r="BG6" s="87">
        <v>4</v>
      </c>
      <c r="BH6" s="87">
        <v>5</v>
      </c>
      <c r="BI6" s="87">
        <v>6</v>
      </c>
    </row>
    <row r="7" spans="1:61" ht="12.75">
      <c r="A7" s="200" t="s">
        <v>68</v>
      </c>
      <c r="B7" s="201"/>
      <c r="C7" s="201"/>
      <c r="D7" s="201"/>
      <c r="E7" s="201"/>
      <c r="F7" s="14">
        <v>0.15</v>
      </c>
      <c r="G7" s="48">
        <v>795.18</v>
      </c>
      <c r="H7" s="75">
        <f>2000*G7*F7/100</f>
        <v>2385.54</v>
      </c>
      <c r="I7" s="76">
        <v>916</v>
      </c>
      <c r="J7" s="14">
        <v>0.3</v>
      </c>
      <c r="K7" s="48">
        <v>820.21</v>
      </c>
      <c r="L7" s="75">
        <f>2000*K7*J7/100</f>
        <v>4921.26</v>
      </c>
      <c r="M7" s="76">
        <v>4698</v>
      </c>
      <c r="N7" s="14">
        <v>0.3</v>
      </c>
      <c r="O7" s="48">
        <v>2227.93</v>
      </c>
      <c r="P7" s="75">
        <f>2000*O7*N7/100</f>
        <v>13367.58</v>
      </c>
      <c r="Q7" s="76">
        <v>8544</v>
      </c>
      <c r="R7" s="14">
        <v>0.2</v>
      </c>
      <c r="S7" s="48">
        <v>807.78</v>
      </c>
      <c r="T7" s="75">
        <f>2000*S7*R7/100</f>
        <v>3231.12</v>
      </c>
      <c r="U7" s="76">
        <v>4454</v>
      </c>
      <c r="V7" s="14">
        <v>0.1</v>
      </c>
      <c r="W7" s="48">
        <v>793.1</v>
      </c>
      <c r="X7" s="75">
        <f>2000*W7*V7/100</f>
        <v>1586.2</v>
      </c>
      <c r="Y7" s="76">
        <v>994</v>
      </c>
      <c r="Z7" s="48">
        <v>780.03</v>
      </c>
      <c r="AA7" s="75">
        <f>2000*Z7*V7/100</f>
        <v>1560.06</v>
      </c>
      <c r="AB7" s="76">
        <v>1186</v>
      </c>
      <c r="AC7" s="48">
        <v>630.38</v>
      </c>
      <c r="AD7" s="75">
        <f>2000*AC7*V7/100</f>
        <v>1260.76</v>
      </c>
      <c r="AE7" s="76">
        <v>994</v>
      </c>
      <c r="AF7" s="48">
        <v>771.46</v>
      </c>
      <c r="AG7" s="75">
        <f>2000*AF7*V7/100</f>
        <v>1542.92</v>
      </c>
      <c r="AH7" s="76">
        <v>994</v>
      </c>
      <c r="AI7" s="48">
        <v>630.38</v>
      </c>
      <c r="AJ7" s="75">
        <f>2000*AI7*V7/100</f>
        <v>1260.76</v>
      </c>
      <c r="AK7" s="76">
        <v>1080</v>
      </c>
      <c r="AL7" s="48">
        <v>630.38</v>
      </c>
      <c r="AM7" s="75">
        <f>2000*AL7*V7/100</f>
        <v>1260.76</v>
      </c>
      <c r="AN7" s="76">
        <v>994</v>
      </c>
      <c r="AO7" s="48">
        <v>630.38</v>
      </c>
      <c r="AP7" s="75">
        <f>2000*AO7*V7/100</f>
        <v>1260.76</v>
      </c>
      <c r="AQ7" s="76">
        <v>1176</v>
      </c>
      <c r="AR7" s="48">
        <v>637.05</v>
      </c>
      <c r="AS7" s="75">
        <f>2000*AR7*V7/100</f>
        <v>1274.1</v>
      </c>
      <c r="AT7" s="76">
        <v>994</v>
      </c>
      <c r="AU7" s="48">
        <v>737.39</v>
      </c>
      <c r="AV7" s="75">
        <f>2000*AU7*V7/100</f>
        <v>1474.78</v>
      </c>
      <c r="AW7" s="76">
        <v>994</v>
      </c>
      <c r="AX7" s="48">
        <v>763.68</v>
      </c>
      <c r="AY7" s="75">
        <f>2000*AX7*V7/100</f>
        <v>1527.36</v>
      </c>
      <c r="AZ7" s="76">
        <v>794</v>
      </c>
      <c r="BA7" s="48">
        <v>630.38</v>
      </c>
      <c r="BB7" s="75">
        <f>2000*BA7*V7/100</f>
        <v>1260.76</v>
      </c>
      <c r="BC7" s="76">
        <v>994</v>
      </c>
      <c r="BD7" s="48">
        <v>630.38</v>
      </c>
      <c r="BE7" s="75">
        <f>2000*BD7*V7/100</f>
        <v>1260.76</v>
      </c>
      <c r="BF7" s="76">
        <v>620</v>
      </c>
      <c r="BG7" s="14" t="s">
        <v>7</v>
      </c>
      <c r="BH7" s="19"/>
      <c r="BI7" s="19"/>
    </row>
    <row r="8" spans="1:61" ht="12.75" customHeight="1">
      <c r="A8" s="200" t="s">
        <v>69</v>
      </c>
      <c r="B8" s="201"/>
      <c r="C8" s="201"/>
      <c r="D8" s="201"/>
      <c r="E8" s="201"/>
      <c r="F8" s="14">
        <v>1</v>
      </c>
      <c r="G8" s="48">
        <v>66.41</v>
      </c>
      <c r="H8" s="75">
        <f>5000*G8*F8/100</f>
        <v>3320.5</v>
      </c>
      <c r="I8" s="76">
        <v>1800</v>
      </c>
      <c r="J8" s="14">
        <v>3.5</v>
      </c>
      <c r="K8" s="48">
        <v>67.27</v>
      </c>
      <c r="L8" s="75">
        <f>5000*K8*J8/100</f>
        <v>11772.25</v>
      </c>
      <c r="M8" s="76">
        <v>12700</v>
      </c>
      <c r="N8" s="14">
        <v>3.5</v>
      </c>
      <c r="O8" s="48">
        <v>148.61</v>
      </c>
      <c r="P8" s="75">
        <f>5000*O8*N8/100</f>
        <v>26006.750000000004</v>
      </c>
      <c r="Q8" s="76">
        <v>23100</v>
      </c>
      <c r="R8" s="14">
        <v>3.5</v>
      </c>
      <c r="S8" s="48">
        <v>66.25</v>
      </c>
      <c r="T8" s="75">
        <f>5000*S8*R8/100</f>
        <v>11593.75</v>
      </c>
      <c r="U8" s="76">
        <v>12050</v>
      </c>
      <c r="V8" s="14">
        <v>1</v>
      </c>
      <c r="W8" s="48">
        <v>65.05</v>
      </c>
      <c r="X8" s="75">
        <f>5000*W8*V8/100</f>
        <v>3252.5</v>
      </c>
      <c r="Y8" s="76">
        <v>4250</v>
      </c>
      <c r="Z8" s="48">
        <v>63.98</v>
      </c>
      <c r="AA8" s="75">
        <f>5000*Z8*V8/100</f>
        <v>3199</v>
      </c>
      <c r="AB8" s="76">
        <v>2350</v>
      </c>
      <c r="AC8" s="48">
        <v>63.51</v>
      </c>
      <c r="AD8" s="75">
        <f>5000*AC8*V8/100</f>
        <v>3175.5</v>
      </c>
      <c r="AE8" s="76">
        <v>2350</v>
      </c>
      <c r="AF8" s="48">
        <v>63.28</v>
      </c>
      <c r="AG8" s="75">
        <f>5000*AF8*V8/100</f>
        <v>3164</v>
      </c>
      <c r="AH8" s="76">
        <v>2350</v>
      </c>
      <c r="AI8" s="48">
        <v>59.31</v>
      </c>
      <c r="AJ8" s="75">
        <f>5000*AI8*V8/100</f>
        <v>2965.5</v>
      </c>
      <c r="AK8" s="76">
        <v>2300</v>
      </c>
      <c r="AL8" s="48">
        <v>57.64</v>
      </c>
      <c r="AM8" s="75">
        <f>2000*AL8*V8/100</f>
        <v>1152.8</v>
      </c>
      <c r="AN8" s="76">
        <v>1550</v>
      </c>
      <c r="AO8" s="48">
        <v>55.64</v>
      </c>
      <c r="AP8" s="75">
        <f>2000*AO8*V8/100</f>
        <v>1112.8</v>
      </c>
      <c r="AQ8" s="76">
        <v>1550</v>
      </c>
      <c r="AR8" s="48">
        <v>52.25</v>
      </c>
      <c r="AS8" s="75">
        <f>2000*AR8*V8/100</f>
        <v>1045</v>
      </c>
      <c r="AT8" s="76">
        <v>1550</v>
      </c>
      <c r="AU8" s="48">
        <v>60.48</v>
      </c>
      <c r="AV8" s="75">
        <f>2000*AU8*V8/100</f>
        <v>1209.6</v>
      </c>
      <c r="AW8" s="76">
        <v>1550</v>
      </c>
      <c r="AX8" s="48">
        <v>62.64</v>
      </c>
      <c r="AY8" s="75">
        <f>2000*AX8*V8/100</f>
        <v>1252.8</v>
      </c>
      <c r="AZ8" s="76">
        <v>1550</v>
      </c>
      <c r="BA8" s="48">
        <v>58.67</v>
      </c>
      <c r="BB8" s="75">
        <f>2000*BA8*V8/100</f>
        <v>1173.4</v>
      </c>
      <c r="BC8" s="76">
        <v>1550</v>
      </c>
      <c r="BD8" s="48">
        <v>67.03</v>
      </c>
      <c r="BE8" s="75">
        <f>2000*BD8*V8/100</f>
        <v>1340.6</v>
      </c>
      <c r="BF8" s="76">
        <v>1200</v>
      </c>
      <c r="BG8" s="14" t="s">
        <v>7</v>
      </c>
      <c r="BH8" s="19"/>
      <c r="BI8" s="19"/>
    </row>
    <row r="9" spans="1:61" ht="24.75" customHeight="1">
      <c r="A9" s="200" t="s">
        <v>70</v>
      </c>
      <c r="B9" s="201"/>
      <c r="C9" s="201"/>
      <c r="D9" s="201"/>
      <c r="E9" s="201"/>
      <c r="F9" s="14">
        <v>0.15</v>
      </c>
      <c r="G9" s="48">
        <v>271.91</v>
      </c>
      <c r="H9" s="75">
        <f>1500*G9*F9/100</f>
        <v>611.7975000000001</v>
      </c>
      <c r="I9" s="76">
        <v>227</v>
      </c>
      <c r="J9" s="14">
        <v>0.3</v>
      </c>
      <c r="K9" s="48">
        <v>280.48</v>
      </c>
      <c r="L9" s="75">
        <f>1500*K9*J9/100</f>
        <v>1262.16</v>
      </c>
      <c r="M9" s="76">
        <v>401</v>
      </c>
      <c r="N9" s="14">
        <v>0.3</v>
      </c>
      <c r="O9" s="48">
        <v>561.24</v>
      </c>
      <c r="P9" s="75">
        <f>1500*O9*N9/100</f>
        <v>2525.58</v>
      </c>
      <c r="Q9" s="76">
        <v>733</v>
      </c>
      <c r="R9" s="14">
        <v>0.2</v>
      </c>
      <c r="S9" s="48">
        <v>275.15</v>
      </c>
      <c r="T9" s="75">
        <f>1500*S9*R9/100</f>
        <v>825.45</v>
      </c>
      <c r="U9" s="76">
        <v>380</v>
      </c>
      <c r="V9" s="14">
        <v>0.1</v>
      </c>
      <c r="W9" s="48">
        <v>271.2</v>
      </c>
      <c r="X9" s="75">
        <f>1500*W9*V9/100</f>
        <v>406.8</v>
      </c>
      <c r="Y9" s="76">
        <v>540</v>
      </c>
      <c r="Z9" s="48">
        <v>266.73</v>
      </c>
      <c r="AA9" s="75">
        <f>1500*Z9*V9/100</f>
        <v>400.095</v>
      </c>
      <c r="AB9" s="76">
        <v>294</v>
      </c>
      <c r="AC9" s="48">
        <v>264.54</v>
      </c>
      <c r="AD9" s="75">
        <f>1500*AC9*V9/100</f>
        <v>396.81000000000006</v>
      </c>
      <c r="AE9" s="76">
        <v>294</v>
      </c>
      <c r="AF9" s="48">
        <v>263.8</v>
      </c>
      <c r="AG9" s="75">
        <f>1500*AF9*V9/100</f>
        <v>395.7</v>
      </c>
      <c r="AH9" s="76">
        <v>294</v>
      </c>
      <c r="AI9" s="48">
        <v>247.28</v>
      </c>
      <c r="AJ9" s="75">
        <f>1500*AI9*V9/100</f>
        <v>370.92</v>
      </c>
      <c r="AK9" s="76">
        <v>293</v>
      </c>
      <c r="AL9" s="48">
        <v>240.3</v>
      </c>
      <c r="AM9" s="75">
        <f>1500*AL9*V9/100</f>
        <v>360.45</v>
      </c>
      <c r="AN9" s="76">
        <v>292</v>
      </c>
      <c r="AO9" s="48">
        <v>231.95</v>
      </c>
      <c r="AP9" s="75">
        <f>1500*AO9*V9/100</f>
        <v>347.925</v>
      </c>
      <c r="AQ9" s="76">
        <v>291</v>
      </c>
      <c r="AR9" s="48">
        <v>217.84</v>
      </c>
      <c r="AS9" s="75">
        <f>1500*AR9*V9/100</f>
        <v>326.76</v>
      </c>
      <c r="AT9" s="76">
        <v>197</v>
      </c>
      <c r="AU9" s="48">
        <v>252.15</v>
      </c>
      <c r="AV9" s="75">
        <f>1500*AU9*V9/100</f>
        <v>378.225</v>
      </c>
      <c r="AW9" s="76">
        <v>196</v>
      </c>
      <c r="AX9" s="48">
        <v>261.14</v>
      </c>
      <c r="AY9" s="75">
        <f>1500*AX9*V9/100</f>
        <v>391.71</v>
      </c>
      <c r="AZ9" s="76">
        <v>197</v>
      </c>
      <c r="BA9" s="48">
        <v>244.61</v>
      </c>
      <c r="BB9" s="75">
        <f>1500*BA9*V9/100</f>
        <v>366.915</v>
      </c>
      <c r="BC9" s="76">
        <v>196</v>
      </c>
      <c r="BD9" s="48">
        <v>279.46</v>
      </c>
      <c r="BE9" s="75">
        <f>1500*BD9*V9/100</f>
        <v>419.19</v>
      </c>
      <c r="BF9" s="76">
        <v>154</v>
      </c>
      <c r="BG9" s="14" t="s">
        <v>7</v>
      </c>
      <c r="BH9" s="19"/>
      <c r="BI9" s="19"/>
    </row>
    <row r="10" spans="1:61" ht="16.5" customHeight="1">
      <c r="A10" s="233" t="s">
        <v>71</v>
      </c>
      <c r="B10" s="234"/>
      <c r="C10" s="234"/>
      <c r="D10" s="234"/>
      <c r="E10" s="234"/>
      <c r="F10" s="14">
        <v>0.7</v>
      </c>
      <c r="G10" s="48">
        <v>30.6</v>
      </c>
      <c r="H10" s="75">
        <f>1000*G10*F10/100</f>
        <v>214.2</v>
      </c>
      <c r="I10" s="76">
        <v>192</v>
      </c>
      <c r="J10" s="14">
        <v>1</v>
      </c>
      <c r="K10" s="48">
        <v>31</v>
      </c>
      <c r="L10" s="75">
        <f>1000*K10*J10/100</f>
        <v>310</v>
      </c>
      <c r="M10" s="76">
        <v>192</v>
      </c>
      <c r="N10" s="14">
        <v>1</v>
      </c>
      <c r="O10" s="48">
        <v>39.3</v>
      </c>
      <c r="P10" s="75">
        <f>1000*O10*N10/100</f>
        <v>393</v>
      </c>
      <c r="Q10" s="76">
        <v>392</v>
      </c>
      <c r="R10" s="14">
        <v>0.7</v>
      </c>
      <c r="S10" s="48">
        <v>0</v>
      </c>
      <c r="T10" s="75">
        <f>1000*S10*R10/100</f>
        <v>0</v>
      </c>
      <c r="U10" s="76">
        <v>192</v>
      </c>
      <c r="V10" s="14">
        <v>0.7</v>
      </c>
      <c r="W10" s="48">
        <v>0</v>
      </c>
      <c r="X10" s="75">
        <f>1000*W10*V10/100</f>
        <v>0</v>
      </c>
      <c r="Y10" s="76">
        <v>192</v>
      </c>
      <c r="Z10" s="48">
        <v>29.48</v>
      </c>
      <c r="AA10" s="75">
        <f>1000*Z10*V10/100</f>
        <v>206.36</v>
      </c>
      <c r="AB10" s="76">
        <v>192</v>
      </c>
      <c r="AC10" s="48">
        <v>26.91</v>
      </c>
      <c r="AD10" s="75">
        <f>1000*AC10*V10/100</f>
        <v>188.37</v>
      </c>
      <c r="AE10" s="76">
        <v>192</v>
      </c>
      <c r="AF10" s="48">
        <v>28.34</v>
      </c>
      <c r="AG10" s="75">
        <f>1000*AF10*V10/100</f>
        <v>198.38</v>
      </c>
      <c r="AH10" s="76">
        <v>192</v>
      </c>
      <c r="AI10" s="48">
        <v>26.92</v>
      </c>
      <c r="AJ10" s="75">
        <f>1000*AI10*V10/100</f>
        <v>188.44</v>
      </c>
      <c r="AK10" s="76">
        <v>192</v>
      </c>
      <c r="AL10" s="48">
        <v>0</v>
      </c>
      <c r="AM10" s="75">
        <f>1000*AL10*V10/100</f>
        <v>0</v>
      </c>
      <c r="AN10" s="76">
        <v>192</v>
      </c>
      <c r="AO10" s="48">
        <v>0</v>
      </c>
      <c r="AP10" s="75">
        <f>1000*AO10*V10/100</f>
        <v>0</v>
      </c>
      <c r="AQ10" s="76">
        <v>192</v>
      </c>
      <c r="AR10" s="48">
        <v>0</v>
      </c>
      <c r="AS10" s="75">
        <f>1000*AR10*V10/100</f>
        <v>0</v>
      </c>
      <c r="AT10" s="76">
        <v>192</v>
      </c>
      <c r="AU10" s="48">
        <v>0</v>
      </c>
      <c r="AV10" s="75">
        <f>1000*AU10*V10/100</f>
        <v>0</v>
      </c>
      <c r="AW10" s="76">
        <v>192</v>
      </c>
      <c r="AX10" s="48">
        <v>0</v>
      </c>
      <c r="AY10" s="75">
        <f>1000*AX10*V10/100</f>
        <v>0</v>
      </c>
      <c r="AZ10" s="76">
        <v>192</v>
      </c>
      <c r="BA10" s="48">
        <v>0</v>
      </c>
      <c r="BB10" s="75">
        <f>1000*BA10*V10/100</f>
        <v>0</v>
      </c>
      <c r="BC10" s="76">
        <v>192</v>
      </c>
      <c r="BD10" s="48">
        <v>0</v>
      </c>
      <c r="BE10" s="75">
        <f>1000*BD10*V10/100</f>
        <v>0</v>
      </c>
      <c r="BF10" s="76">
        <v>192</v>
      </c>
      <c r="BG10" s="14"/>
      <c r="BH10" s="19"/>
      <c r="BI10" s="19"/>
    </row>
    <row r="11" spans="1:61" ht="12" customHeight="1">
      <c r="A11" s="233" t="s">
        <v>72</v>
      </c>
      <c r="B11" s="234"/>
      <c r="C11" s="234"/>
      <c r="D11" s="234"/>
      <c r="E11" s="234"/>
      <c r="F11" s="14">
        <v>1.5</v>
      </c>
      <c r="G11" s="48"/>
      <c r="H11" s="75">
        <f>2000*G11*F11/100</f>
        <v>0</v>
      </c>
      <c r="I11" s="76"/>
      <c r="J11" s="14">
        <v>1.5</v>
      </c>
      <c r="K11" s="48"/>
      <c r="L11" s="75">
        <f>2000*K11*J11/100</f>
        <v>0</v>
      </c>
      <c r="M11" s="76"/>
      <c r="N11" s="14">
        <v>1.5</v>
      </c>
      <c r="O11" s="48">
        <v>1212.66</v>
      </c>
      <c r="P11" s="75">
        <f>500*O11*N11/100</f>
        <v>9094.95</v>
      </c>
      <c r="Q11" s="76">
        <v>7501</v>
      </c>
      <c r="R11" s="14">
        <v>1.5</v>
      </c>
      <c r="S11" s="48"/>
      <c r="T11" s="75">
        <f>2000*S11*R11/100</f>
        <v>0</v>
      </c>
      <c r="U11" s="76"/>
      <c r="V11" s="14">
        <v>1.5</v>
      </c>
      <c r="W11" s="48"/>
      <c r="X11" s="75">
        <f>2000*W11*V11/100</f>
        <v>0</v>
      </c>
      <c r="Y11" s="76"/>
      <c r="Z11" s="48"/>
      <c r="AA11" s="75">
        <f>2000*Z11*V11/100</f>
        <v>0</v>
      </c>
      <c r="AB11" s="76"/>
      <c r="AC11" s="48"/>
      <c r="AD11" s="75">
        <f>2000*AC11*V11/100</f>
        <v>0</v>
      </c>
      <c r="AE11" s="76"/>
      <c r="AF11" s="48"/>
      <c r="AG11" s="75">
        <f>2000*AF11*V11/100</f>
        <v>0</v>
      </c>
      <c r="AH11" s="76"/>
      <c r="AI11" s="48"/>
      <c r="AJ11" s="75">
        <f>2000*AI11*V11/100</f>
        <v>0</v>
      </c>
      <c r="AK11" s="76"/>
      <c r="AL11" s="48"/>
      <c r="AM11" s="75">
        <f>2000*AL11*V11/100</f>
        <v>0</v>
      </c>
      <c r="AN11" s="76"/>
      <c r="AO11" s="48"/>
      <c r="AP11" s="75">
        <f>2000*AO11*V11/100</f>
        <v>0</v>
      </c>
      <c r="AQ11" s="76"/>
      <c r="AR11" s="48"/>
      <c r="AS11" s="75">
        <f>2000*AR11*V11/100</f>
        <v>0</v>
      </c>
      <c r="AT11" s="76"/>
      <c r="AU11" s="48"/>
      <c r="AV11" s="75">
        <f>2000*AU11*V11/100</f>
        <v>0</v>
      </c>
      <c r="AW11" s="76"/>
      <c r="AX11" s="48"/>
      <c r="AY11" s="75">
        <f>2000*AX11*V11/100</f>
        <v>0</v>
      </c>
      <c r="AZ11" s="76"/>
      <c r="BA11" s="48"/>
      <c r="BB11" s="75">
        <f>2000*BA11*V11/100</f>
        <v>0</v>
      </c>
      <c r="BC11" s="76"/>
      <c r="BD11" s="48"/>
      <c r="BE11" s="75">
        <f>500*BD11*V11/100</f>
        <v>0</v>
      </c>
      <c r="BF11" s="76"/>
      <c r="BG11" s="14"/>
      <c r="BH11" s="19"/>
      <c r="BI11" s="19"/>
    </row>
    <row r="12" spans="1:61" ht="12.75">
      <c r="A12" s="235" t="s">
        <v>9</v>
      </c>
      <c r="B12" s="200" t="s">
        <v>73</v>
      </c>
      <c r="C12" s="201"/>
      <c r="D12" s="201"/>
      <c r="E12" s="201"/>
      <c r="F12" s="14">
        <v>6</v>
      </c>
      <c r="G12" s="48">
        <v>180.33</v>
      </c>
      <c r="H12" s="75">
        <f>30*G12*F12/100</f>
        <v>324.594</v>
      </c>
      <c r="I12" s="76">
        <v>373</v>
      </c>
      <c r="J12" s="14">
        <v>6</v>
      </c>
      <c r="K12" s="48">
        <v>100.31</v>
      </c>
      <c r="L12" s="75">
        <f>30*K12*J12/100</f>
        <v>180.55800000000002</v>
      </c>
      <c r="M12" s="76">
        <v>373</v>
      </c>
      <c r="N12" s="14">
        <v>4</v>
      </c>
      <c r="O12" s="48">
        <v>567.4</v>
      </c>
      <c r="P12" s="75">
        <f>30*O12*N12/100</f>
        <v>680.88</v>
      </c>
      <c r="Q12" s="76">
        <v>617</v>
      </c>
      <c r="R12" s="14">
        <v>6</v>
      </c>
      <c r="S12" s="48">
        <v>179.9</v>
      </c>
      <c r="T12" s="75">
        <f>30*S12*R12/100</f>
        <v>323.82</v>
      </c>
      <c r="U12" s="76">
        <v>373</v>
      </c>
      <c r="V12" s="14">
        <v>6</v>
      </c>
      <c r="W12" s="48">
        <v>100.31</v>
      </c>
      <c r="X12" s="75">
        <f>30*W12*V12/100</f>
        <v>180.55800000000002</v>
      </c>
      <c r="Y12" s="76">
        <v>373</v>
      </c>
      <c r="Z12" s="48">
        <v>173.72</v>
      </c>
      <c r="AA12" s="75">
        <f>30*Z12*V12/100</f>
        <v>312.696</v>
      </c>
      <c r="AB12" s="76">
        <v>373</v>
      </c>
      <c r="AC12" s="48">
        <v>100.31</v>
      </c>
      <c r="AD12" s="75">
        <f>30*AC12*V12/100</f>
        <v>180.55800000000002</v>
      </c>
      <c r="AE12" s="76">
        <v>373</v>
      </c>
      <c r="AF12" s="48">
        <v>171.81</v>
      </c>
      <c r="AG12" s="75">
        <f>30*AF12*V12/100</f>
        <v>309.25800000000004</v>
      </c>
      <c r="AH12" s="76">
        <v>373</v>
      </c>
      <c r="AI12" s="48">
        <v>161.05</v>
      </c>
      <c r="AJ12" s="75">
        <f>30*AI12*V12/100</f>
        <v>289.89</v>
      </c>
      <c r="AK12" s="76">
        <v>373</v>
      </c>
      <c r="AL12" s="48">
        <v>100.31</v>
      </c>
      <c r="AM12" s="75">
        <f>30*AL12*V12/100</f>
        <v>180.55800000000002</v>
      </c>
      <c r="AN12" s="76">
        <v>373</v>
      </c>
      <c r="AO12" s="48">
        <v>100.31</v>
      </c>
      <c r="AP12" s="75">
        <f>30*AO12*V12/100</f>
        <v>180.55800000000002</v>
      </c>
      <c r="AQ12" s="76">
        <v>373</v>
      </c>
      <c r="AR12" s="48">
        <v>100.31</v>
      </c>
      <c r="AS12" s="75">
        <f>30*AR12*V12/100</f>
        <v>180.55800000000002</v>
      </c>
      <c r="AT12" s="76">
        <v>373</v>
      </c>
      <c r="AU12" s="48">
        <v>100.31</v>
      </c>
      <c r="AV12" s="75">
        <f>30*AU12*V12/100</f>
        <v>180.55800000000002</v>
      </c>
      <c r="AW12" s="76">
        <v>373</v>
      </c>
      <c r="AX12" s="48">
        <v>100.31</v>
      </c>
      <c r="AY12" s="75">
        <f>30*AX12*V12/100</f>
        <v>180.55800000000002</v>
      </c>
      <c r="AZ12" s="76">
        <v>373</v>
      </c>
      <c r="BA12" s="48">
        <v>100.31</v>
      </c>
      <c r="BB12" s="75">
        <f>30*BA12*V12/100</f>
        <v>180.55800000000002</v>
      </c>
      <c r="BC12" s="76">
        <v>373</v>
      </c>
      <c r="BD12" s="48">
        <v>100.31</v>
      </c>
      <c r="BE12" s="75">
        <f>30*BD12*V12/100</f>
        <v>180.55800000000002</v>
      </c>
      <c r="BF12" s="76">
        <v>373</v>
      </c>
      <c r="BG12" s="14" t="s">
        <v>7</v>
      </c>
      <c r="BH12" s="19"/>
      <c r="BI12" s="19"/>
    </row>
    <row r="13" spans="1:61" ht="25.5" customHeight="1">
      <c r="A13" s="236"/>
      <c r="B13" s="200" t="s">
        <v>74</v>
      </c>
      <c r="C13" s="201"/>
      <c r="D13" s="201"/>
      <c r="E13" s="201"/>
      <c r="F13" s="14">
        <v>2</v>
      </c>
      <c r="G13" s="48">
        <v>271.91</v>
      </c>
      <c r="H13" s="75">
        <f>30*G13*F13/100</f>
        <v>163.14600000000002</v>
      </c>
      <c r="I13" s="76">
        <v>163</v>
      </c>
      <c r="J13" s="14">
        <v>2</v>
      </c>
      <c r="K13" s="48">
        <v>280.48</v>
      </c>
      <c r="L13" s="75">
        <f>30*K13*J13/100</f>
        <v>168.28800000000004</v>
      </c>
      <c r="M13" s="76">
        <v>168</v>
      </c>
      <c r="N13" s="14">
        <v>2</v>
      </c>
      <c r="O13" s="48">
        <v>561.24</v>
      </c>
      <c r="P13" s="75">
        <f>30*O13*N13/100</f>
        <v>336.744</v>
      </c>
      <c r="Q13" s="76">
        <v>340</v>
      </c>
      <c r="R13" s="14">
        <v>2</v>
      </c>
      <c r="S13" s="48">
        <v>275.15</v>
      </c>
      <c r="T13" s="75">
        <f>30*S13*R13/100</f>
        <v>165.09</v>
      </c>
      <c r="U13" s="76">
        <v>166</v>
      </c>
      <c r="V13" s="14">
        <v>2</v>
      </c>
      <c r="W13" s="48">
        <v>271.2</v>
      </c>
      <c r="X13" s="75">
        <f>30*W13*V13/100</f>
        <v>162.72</v>
      </c>
      <c r="Y13" s="76">
        <v>163</v>
      </c>
      <c r="Z13" s="48">
        <v>266.73</v>
      </c>
      <c r="AA13" s="75">
        <f>30*Z13*V13/100</f>
        <v>160.038</v>
      </c>
      <c r="AB13" s="76">
        <v>160</v>
      </c>
      <c r="AC13" s="48">
        <v>264.54</v>
      </c>
      <c r="AD13" s="75">
        <f>30*AC13*V13/100</f>
        <v>158.72400000000002</v>
      </c>
      <c r="AE13" s="76">
        <v>159</v>
      </c>
      <c r="AF13" s="48">
        <v>263.8</v>
      </c>
      <c r="AG13" s="75">
        <f>30*AF13*V13/100</f>
        <v>158.28</v>
      </c>
      <c r="AH13" s="76">
        <v>158</v>
      </c>
      <c r="AI13" s="48">
        <v>247.28</v>
      </c>
      <c r="AJ13" s="75">
        <f>30*AI13*V13/100</f>
        <v>148.368</v>
      </c>
      <c r="AK13" s="76">
        <v>148</v>
      </c>
      <c r="AL13" s="48">
        <v>240.3</v>
      </c>
      <c r="AM13" s="75">
        <f>30*AL13*V13/100</f>
        <v>144.18</v>
      </c>
      <c r="AN13" s="76">
        <v>144</v>
      </c>
      <c r="AO13" s="48">
        <v>231.95</v>
      </c>
      <c r="AP13" s="75">
        <f>30*AO13*V13/100</f>
        <v>139.17</v>
      </c>
      <c r="AQ13" s="76">
        <v>139</v>
      </c>
      <c r="AR13" s="48">
        <v>217.84</v>
      </c>
      <c r="AS13" s="75">
        <f>30*AR13*V13/100</f>
        <v>130.704</v>
      </c>
      <c r="AT13" s="76">
        <v>131</v>
      </c>
      <c r="AU13" s="48">
        <v>252.15</v>
      </c>
      <c r="AV13" s="75">
        <f>30*AU13*V13/100</f>
        <v>151.29</v>
      </c>
      <c r="AW13" s="76">
        <v>151</v>
      </c>
      <c r="AX13" s="48">
        <v>261.14</v>
      </c>
      <c r="AY13" s="75">
        <f>30*AX13*V13/100</f>
        <v>156.684</v>
      </c>
      <c r="AZ13" s="76">
        <v>157</v>
      </c>
      <c r="BA13" s="48">
        <v>244.61</v>
      </c>
      <c r="BB13" s="75">
        <f>30*BA13*V13/100</f>
        <v>146.766</v>
      </c>
      <c r="BC13" s="76">
        <v>147</v>
      </c>
      <c r="BD13" s="48">
        <v>279.46</v>
      </c>
      <c r="BE13" s="75">
        <f>30*BD13*V13/100</f>
        <v>167.676</v>
      </c>
      <c r="BF13" s="76">
        <v>168</v>
      </c>
      <c r="BG13" s="88"/>
      <c r="BH13" s="19"/>
      <c r="BI13" s="19"/>
    </row>
    <row r="14" spans="1:61" ht="12.75">
      <c r="A14" s="237"/>
      <c r="B14" s="200" t="s">
        <v>12</v>
      </c>
      <c r="C14" s="201"/>
      <c r="D14" s="201"/>
      <c r="E14" s="201"/>
      <c r="F14" s="12">
        <v>6</v>
      </c>
      <c r="G14" s="89">
        <v>180.33</v>
      </c>
      <c r="H14" s="90">
        <f>30*G14*F14/100</f>
        <v>324.594</v>
      </c>
      <c r="I14" s="76"/>
      <c r="J14" s="14">
        <v>6</v>
      </c>
      <c r="K14" s="48">
        <v>100.31</v>
      </c>
      <c r="L14" s="90">
        <f>30*K14*J14/100</f>
        <v>180.55800000000002</v>
      </c>
      <c r="M14" s="76"/>
      <c r="N14" s="14">
        <v>4</v>
      </c>
      <c r="O14" s="48">
        <v>567.4</v>
      </c>
      <c r="P14" s="90">
        <f>30*O14*N14/100</f>
        <v>680.88</v>
      </c>
      <c r="Q14" s="76"/>
      <c r="R14" s="14">
        <v>6</v>
      </c>
      <c r="S14" s="48">
        <v>179.9</v>
      </c>
      <c r="T14" s="90">
        <f>30*S14*R14/100</f>
        <v>323.82</v>
      </c>
      <c r="U14" s="91"/>
      <c r="V14" s="14">
        <v>6</v>
      </c>
      <c r="W14" s="48">
        <v>100.31</v>
      </c>
      <c r="X14" s="75">
        <f>30*W14*V14/100</f>
        <v>180.55800000000002</v>
      </c>
      <c r="Y14" s="76"/>
      <c r="Z14" s="48">
        <v>173.72</v>
      </c>
      <c r="AA14" s="75">
        <f>30*Z14*V14/100</f>
        <v>312.696</v>
      </c>
      <c r="AB14" s="76"/>
      <c r="AC14" s="48">
        <v>100.31</v>
      </c>
      <c r="AD14" s="75">
        <f>30*AC14*V14/100</f>
        <v>180.55800000000002</v>
      </c>
      <c r="AE14" s="76"/>
      <c r="AF14" s="48">
        <v>171.81</v>
      </c>
      <c r="AG14" s="75">
        <f>30*AF14*V14/100</f>
        <v>309.25800000000004</v>
      </c>
      <c r="AH14" s="76"/>
      <c r="AI14" s="48">
        <v>161.05</v>
      </c>
      <c r="AJ14" s="75">
        <f>30*AI14*V14/100</f>
        <v>289.89</v>
      </c>
      <c r="AK14" s="76"/>
      <c r="AL14" s="48">
        <v>100.31</v>
      </c>
      <c r="AM14" s="75">
        <f>30*AL14*V14/100</f>
        <v>180.55800000000002</v>
      </c>
      <c r="AN14" s="76"/>
      <c r="AO14" s="48">
        <v>100.31</v>
      </c>
      <c r="AP14" s="75">
        <f>30*AO14*V14/100</f>
        <v>180.55800000000002</v>
      </c>
      <c r="AQ14" s="76"/>
      <c r="AR14" s="48">
        <v>100.31</v>
      </c>
      <c r="AS14" s="75">
        <f>30*AR14*V14/100</f>
        <v>180.55800000000002</v>
      </c>
      <c r="AT14" s="76"/>
      <c r="AU14" s="48">
        <v>100.31</v>
      </c>
      <c r="AV14" s="75">
        <f>30*AU14*V14/100</f>
        <v>180.55800000000002</v>
      </c>
      <c r="AW14" s="76"/>
      <c r="AX14" s="48">
        <v>100.31</v>
      </c>
      <c r="AY14" s="75">
        <f>30*AX14*V14/100</f>
        <v>180.55800000000002</v>
      </c>
      <c r="AZ14" s="76"/>
      <c r="BA14" s="48">
        <v>100.31</v>
      </c>
      <c r="BB14" s="75">
        <f>30*BA14*V14/100</f>
        <v>180.55800000000002</v>
      </c>
      <c r="BC14" s="76"/>
      <c r="BD14" s="48">
        <v>100.31</v>
      </c>
      <c r="BE14" s="75">
        <f>30*BD14*V14/100</f>
        <v>180.55800000000002</v>
      </c>
      <c r="BF14" s="76"/>
      <c r="BG14" s="14" t="s">
        <v>7</v>
      </c>
      <c r="BH14" s="92"/>
      <c r="BI14" s="19"/>
    </row>
    <row r="15" spans="1:61" ht="26.25" customHeight="1">
      <c r="A15" s="214" t="s">
        <v>13</v>
      </c>
      <c r="B15" s="200" t="s">
        <v>75</v>
      </c>
      <c r="C15" s="201"/>
      <c r="D15" s="201"/>
      <c r="E15" s="201"/>
      <c r="F15" s="14">
        <v>14</v>
      </c>
      <c r="G15" s="48">
        <v>66.41</v>
      </c>
      <c r="H15" s="75">
        <f>10000*G15*F15/100</f>
        <v>92974</v>
      </c>
      <c r="I15" s="76">
        <v>22367</v>
      </c>
      <c r="J15" s="14">
        <v>18</v>
      </c>
      <c r="K15" s="48">
        <v>67.27</v>
      </c>
      <c r="L15" s="75">
        <f>10000*K15*J15/100</f>
        <v>121086</v>
      </c>
      <c r="M15" s="76">
        <v>127113</v>
      </c>
      <c r="N15" s="14">
        <v>18</v>
      </c>
      <c r="O15" s="48">
        <v>148.61</v>
      </c>
      <c r="P15" s="75">
        <f>10000*O15*N15/100</f>
        <v>267498.00000000006</v>
      </c>
      <c r="Q15" s="76">
        <v>231144</v>
      </c>
      <c r="R15" s="14">
        <v>18</v>
      </c>
      <c r="S15" s="48">
        <v>66.25</v>
      </c>
      <c r="T15" s="75">
        <f>10000*S15*R15/100</f>
        <v>119250</v>
      </c>
      <c r="U15" s="76">
        <v>120484</v>
      </c>
      <c r="V15" s="14">
        <v>13</v>
      </c>
      <c r="W15" s="48">
        <v>65.05</v>
      </c>
      <c r="X15" s="75">
        <f>10000*W15*V15/100</f>
        <v>84565</v>
      </c>
      <c r="Y15" s="76">
        <v>21072</v>
      </c>
      <c r="Z15" s="48">
        <v>63.98</v>
      </c>
      <c r="AA15" s="75">
        <f>10000*Z15*V15/100</f>
        <v>83174</v>
      </c>
      <c r="AB15" s="76">
        <v>21072</v>
      </c>
      <c r="AC15" s="48">
        <v>63.51</v>
      </c>
      <c r="AD15" s="75">
        <f>10000*AC15*V15/100</f>
        <v>82563</v>
      </c>
      <c r="AE15" s="76">
        <v>21072</v>
      </c>
      <c r="AF15" s="48">
        <v>63.28</v>
      </c>
      <c r="AG15" s="75">
        <f>10000*AF15*V15/100</f>
        <v>82264</v>
      </c>
      <c r="AH15" s="76">
        <v>21072</v>
      </c>
      <c r="AI15" s="48">
        <v>59.31</v>
      </c>
      <c r="AJ15" s="75">
        <f>10000*AI15*V15/100</f>
        <v>77103</v>
      </c>
      <c r="AK15" s="76">
        <v>21072</v>
      </c>
      <c r="AL15" s="48">
        <v>57.64</v>
      </c>
      <c r="AM15" s="75">
        <f>10000*AL15*V15/100</f>
        <v>74932</v>
      </c>
      <c r="AN15" s="76">
        <v>21072</v>
      </c>
      <c r="AO15" s="48">
        <v>55.64</v>
      </c>
      <c r="AP15" s="75">
        <f>10000*AO15*V15/100</f>
        <v>72332</v>
      </c>
      <c r="AQ15" s="76">
        <v>4613</v>
      </c>
      <c r="AR15" s="48">
        <v>52.25</v>
      </c>
      <c r="AS15" s="75">
        <f>10000*AR15*V15/100</f>
        <v>67925</v>
      </c>
      <c r="AT15" s="76">
        <v>3117</v>
      </c>
      <c r="AU15" s="48">
        <v>60.48</v>
      </c>
      <c r="AV15" s="75">
        <f>10000*AU15*V15/100</f>
        <v>78624</v>
      </c>
      <c r="AW15" s="76">
        <v>21072</v>
      </c>
      <c r="AX15" s="48">
        <v>62.64</v>
      </c>
      <c r="AY15" s="75">
        <f>10000*AX15*V15/100</f>
        <v>81432</v>
      </c>
      <c r="AZ15" s="76">
        <v>3118</v>
      </c>
      <c r="BA15" s="48">
        <v>58.67</v>
      </c>
      <c r="BB15" s="75">
        <f>10000*BA15*V15/100</f>
        <v>76271</v>
      </c>
      <c r="BC15" s="76">
        <v>21072</v>
      </c>
      <c r="BD15" s="48">
        <v>67.03</v>
      </c>
      <c r="BE15" s="75">
        <f>10000*BD15*V15/100</f>
        <v>87139</v>
      </c>
      <c r="BF15" s="76">
        <v>2436</v>
      </c>
      <c r="BG15" s="14">
        <v>2.5</v>
      </c>
      <c r="BH15" s="18">
        <v>100</v>
      </c>
      <c r="BI15" s="19"/>
    </row>
    <row r="16" spans="1:61" ht="22.5" customHeight="1">
      <c r="A16" s="215"/>
      <c r="B16" s="200" t="s">
        <v>76</v>
      </c>
      <c r="C16" s="201"/>
      <c r="D16" s="201"/>
      <c r="E16" s="201"/>
      <c r="F16" s="14">
        <v>100</v>
      </c>
      <c r="G16" s="48">
        <v>24.04</v>
      </c>
      <c r="H16" s="75">
        <f>10000*G16*F16/100</f>
        <v>240400</v>
      </c>
      <c r="I16" s="76"/>
      <c r="J16" s="14">
        <v>100</v>
      </c>
      <c r="K16" s="48">
        <v>24.35</v>
      </c>
      <c r="L16" s="75">
        <f>10000*K16*J16/100</f>
        <v>243500</v>
      </c>
      <c r="M16" s="76"/>
      <c r="N16" s="14">
        <v>10</v>
      </c>
      <c r="O16" s="48">
        <v>59.24</v>
      </c>
      <c r="P16" s="75">
        <f>10000*O16*N16/100</f>
        <v>59240</v>
      </c>
      <c r="Q16" s="76"/>
      <c r="R16" s="14">
        <v>100</v>
      </c>
      <c r="S16" s="48">
        <v>23.98</v>
      </c>
      <c r="T16" s="75">
        <f>10000*S16*R16/100</f>
        <v>239800</v>
      </c>
      <c r="U16" s="76"/>
      <c r="V16" s="14">
        <v>100</v>
      </c>
      <c r="W16" s="48">
        <v>23.55</v>
      </c>
      <c r="X16" s="75">
        <f>10000*W16*V16/100</f>
        <v>235500</v>
      </c>
      <c r="Y16" s="76"/>
      <c r="Z16" s="48">
        <v>23.16</v>
      </c>
      <c r="AA16" s="75">
        <f>10000*Z16*V16/100</f>
        <v>231600</v>
      </c>
      <c r="AB16" s="76"/>
      <c r="AC16" s="48">
        <v>22.99</v>
      </c>
      <c r="AD16" s="75">
        <f>10000*AC16*V16/100</f>
        <v>229899.99999999997</v>
      </c>
      <c r="AE16" s="76"/>
      <c r="AF16" s="48">
        <v>22.91</v>
      </c>
      <c r="AG16" s="75">
        <f>10000*AF16*V16/100</f>
        <v>229100</v>
      </c>
      <c r="AH16" s="76"/>
      <c r="AI16" s="48">
        <v>21.47</v>
      </c>
      <c r="AJ16" s="75">
        <f>10000*AI16*V16/100</f>
        <v>214700</v>
      </c>
      <c r="AK16" s="76"/>
      <c r="AL16" s="48">
        <v>20.87</v>
      </c>
      <c r="AM16" s="75">
        <f>10000*AL16*V16/100</f>
        <v>208700</v>
      </c>
      <c r="AN16" s="76"/>
      <c r="AO16" s="48">
        <v>20.14</v>
      </c>
      <c r="AP16" s="75">
        <f>2000*AO16*V16/100</f>
        <v>40280</v>
      </c>
      <c r="AQ16" s="76"/>
      <c r="AR16" s="48" t="s">
        <v>95</v>
      </c>
      <c r="AS16" s="75" t="e">
        <f>10000*AR16*V16/100</f>
        <v>#VALUE!</v>
      </c>
      <c r="AT16" s="76"/>
      <c r="AU16" s="48">
        <v>21.89</v>
      </c>
      <c r="AV16" s="75">
        <f>10000*AU16*V16/100</f>
        <v>218900</v>
      </c>
      <c r="AW16" s="76"/>
      <c r="AX16" s="48">
        <v>22.68</v>
      </c>
      <c r="AY16" s="75">
        <f>10000*AX16*V16/100</f>
        <v>226800</v>
      </c>
      <c r="AZ16" s="76"/>
      <c r="BA16" s="48">
        <v>21.24</v>
      </c>
      <c r="BB16" s="75">
        <f>10000*BA16*V16/100</f>
        <v>212399.99999999997</v>
      </c>
      <c r="BC16" s="76"/>
      <c r="BD16" s="48">
        <v>24.27</v>
      </c>
      <c r="BE16" s="75">
        <f>10000*BD16*V16/100</f>
        <v>242700</v>
      </c>
      <c r="BF16" s="76"/>
      <c r="BG16" s="14">
        <v>3</v>
      </c>
      <c r="BH16" s="18"/>
      <c r="BI16" s="19"/>
    </row>
    <row r="17" spans="1:61" ht="36" customHeight="1">
      <c r="A17" s="215"/>
      <c r="B17" s="200" t="s">
        <v>77</v>
      </c>
      <c r="C17" s="201"/>
      <c r="D17" s="201"/>
      <c r="E17" s="201"/>
      <c r="F17" s="14">
        <v>2</v>
      </c>
      <c r="G17" s="48">
        <v>24.04</v>
      </c>
      <c r="H17" s="75">
        <f>2000*G17*F17/100</f>
        <v>961.6</v>
      </c>
      <c r="I17" s="76"/>
      <c r="J17" s="14">
        <v>2</v>
      </c>
      <c r="K17" s="48">
        <v>24.35</v>
      </c>
      <c r="L17" s="75">
        <f>2000*K17*J17/100</f>
        <v>974</v>
      </c>
      <c r="M17" s="76"/>
      <c r="N17" s="14">
        <v>2</v>
      </c>
      <c r="O17" s="48">
        <v>59.24</v>
      </c>
      <c r="P17" s="75">
        <f>10000*O17*N17/100</f>
        <v>11848</v>
      </c>
      <c r="Q17" s="76"/>
      <c r="R17" s="14">
        <v>2</v>
      </c>
      <c r="S17" s="48">
        <v>23.98</v>
      </c>
      <c r="T17" s="75">
        <f>10000*S17*R17/100</f>
        <v>4796</v>
      </c>
      <c r="U17" s="76"/>
      <c r="V17" s="14">
        <v>2</v>
      </c>
      <c r="W17" s="48">
        <v>23.55</v>
      </c>
      <c r="X17" s="75">
        <f>10000*W17*V17/100</f>
        <v>4710</v>
      </c>
      <c r="Y17" s="76"/>
      <c r="Z17" s="48">
        <v>23.16</v>
      </c>
      <c r="AA17" s="75">
        <f>10000*Z17*V17/100</f>
        <v>4632</v>
      </c>
      <c r="AB17" s="76"/>
      <c r="AC17" s="48">
        <v>22.99</v>
      </c>
      <c r="AD17" s="75">
        <f>10000*AC17*V17/100</f>
        <v>4597.999999999999</v>
      </c>
      <c r="AE17" s="76"/>
      <c r="AF17" s="48">
        <v>22.91</v>
      </c>
      <c r="AG17" s="75">
        <f>10000*AF17*V17/100</f>
        <v>4582</v>
      </c>
      <c r="AH17" s="76"/>
      <c r="AI17" s="48">
        <v>21.47</v>
      </c>
      <c r="AJ17" s="75">
        <f>10000*AI17*V17/100</f>
        <v>4294</v>
      </c>
      <c r="AK17" s="76"/>
      <c r="AL17" s="48">
        <v>20.87</v>
      </c>
      <c r="AM17" s="75">
        <f>10000*AL17*V17/100</f>
        <v>4174</v>
      </c>
      <c r="AN17" s="76"/>
      <c r="AO17" s="48">
        <v>20.14</v>
      </c>
      <c r="AP17" s="75">
        <f>10000*AO17*V17/100</f>
        <v>4028</v>
      </c>
      <c r="AQ17" s="76"/>
      <c r="AR17" s="48" t="s">
        <v>95</v>
      </c>
      <c r="AS17" s="75" t="e">
        <f>10000*AR17*V17/100</f>
        <v>#VALUE!</v>
      </c>
      <c r="AT17" s="76"/>
      <c r="AU17" s="48">
        <v>21.89</v>
      </c>
      <c r="AV17" s="75">
        <f>10000*AU17*V17/100</f>
        <v>4378</v>
      </c>
      <c r="AW17" s="76"/>
      <c r="AX17" s="48">
        <v>22.638</v>
      </c>
      <c r="AY17" s="75">
        <f>10000*AX17*V17/100</f>
        <v>4527.6</v>
      </c>
      <c r="AZ17" s="76"/>
      <c r="BA17" s="48">
        <v>21.24</v>
      </c>
      <c r="BB17" s="75">
        <f>10000*BA17*V17/100</f>
        <v>4247.999999999999</v>
      </c>
      <c r="BC17" s="76"/>
      <c r="BD17" s="48">
        <v>24.27</v>
      </c>
      <c r="BE17" s="75">
        <f>10000*BD17*V17/100</f>
        <v>4854</v>
      </c>
      <c r="BF17" s="76"/>
      <c r="BG17" s="14">
        <v>2</v>
      </c>
      <c r="BH17" s="18"/>
      <c r="BI17" s="19"/>
    </row>
    <row r="18" spans="1:61" ht="16.5" customHeight="1">
      <c r="A18" s="215"/>
      <c r="B18" s="200" t="s">
        <v>79</v>
      </c>
      <c r="C18" s="201"/>
      <c r="D18" s="201"/>
      <c r="E18" s="201"/>
      <c r="F18" s="14">
        <v>14</v>
      </c>
      <c r="G18" s="48">
        <v>66.41</v>
      </c>
      <c r="H18" s="75">
        <f>5000*G18*F18/100</f>
        <v>46487</v>
      </c>
      <c r="I18" s="76">
        <v>28096</v>
      </c>
      <c r="J18" s="14">
        <v>18</v>
      </c>
      <c r="K18" s="48">
        <v>67.27</v>
      </c>
      <c r="L18" s="75">
        <f>5000*K18*J18/100</f>
        <v>60543</v>
      </c>
      <c r="M18" s="76">
        <v>33897</v>
      </c>
      <c r="N18" s="14">
        <v>18</v>
      </c>
      <c r="O18" s="48">
        <v>148.61</v>
      </c>
      <c r="P18" s="75">
        <f>5000*O18*N18/100</f>
        <v>133749.00000000003</v>
      </c>
      <c r="Q18" s="76">
        <v>61638</v>
      </c>
      <c r="R18" s="14">
        <v>18</v>
      </c>
      <c r="S18" s="48">
        <v>66.25</v>
      </c>
      <c r="T18" s="75">
        <f>5000*S18*R18/100</f>
        <v>59625</v>
      </c>
      <c r="U18" s="76">
        <v>32129</v>
      </c>
      <c r="V18" s="14">
        <v>13</v>
      </c>
      <c r="W18" s="48">
        <v>65.05</v>
      </c>
      <c r="X18" s="75">
        <f>5000*W18*V18/100</f>
        <v>42282.5</v>
      </c>
      <c r="Y18" s="76">
        <v>28096</v>
      </c>
      <c r="Z18" s="48">
        <v>63.98</v>
      </c>
      <c r="AA18" s="75">
        <f>5000*Z18*V18/100</f>
        <v>41587</v>
      </c>
      <c r="AB18" s="76">
        <v>28096</v>
      </c>
      <c r="AC18" s="48">
        <v>63.51</v>
      </c>
      <c r="AD18" s="75">
        <f>5000*AC18*V18/100</f>
        <v>41281.5</v>
      </c>
      <c r="AE18" s="76">
        <v>28096</v>
      </c>
      <c r="AF18" s="48">
        <v>63.28</v>
      </c>
      <c r="AG18" s="75">
        <f>5000*AF18*V18/100</f>
        <v>41132</v>
      </c>
      <c r="AH18" s="76">
        <v>28096</v>
      </c>
      <c r="AI18" s="48">
        <v>59.31</v>
      </c>
      <c r="AJ18" s="75">
        <f>5000*AI18*V18/100</f>
        <v>38551.5</v>
      </c>
      <c r="AK18" s="76">
        <v>28096</v>
      </c>
      <c r="AL18" s="48">
        <v>57.64</v>
      </c>
      <c r="AM18" s="75">
        <f>5000*AL18*V18/100</f>
        <v>37466</v>
      </c>
      <c r="AN18" s="76">
        <v>28096</v>
      </c>
      <c r="AO18" s="48">
        <v>55.64</v>
      </c>
      <c r="AP18" s="75">
        <f>5000*AO18*V18/100</f>
        <v>36166</v>
      </c>
      <c r="AQ18" s="76">
        <v>6150</v>
      </c>
      <c r="AR18" s="48">
        <v>52.25</v>
      </c>
      <c r="AS18" s="75">
        <f>5000*AR18*V18/100</f>
        <v>33962.5</v>
      </c>
      <c r="AT18" s="76">
        <v>4157</v>
      </c>
      <c r="AU18" s="48">
        <v>60.48</v>
      </c>
      <c r="AV18" s="75">
        <f>5000*AU18*V18/100</f>
        <v>39312</v>
      </c>
      <c r="AW18" s="76">
        <v>28096</v>
      </c>
      <c r="AX18" s="48">
        <v>62.64</v>
      </c>
      <c r="AY18" s="75">
        <f>5000*AX18*V18/100</f>
        <v>40716</v>
      </c>
      <c r="AZ18" s="76">
        <v>4158</v>
      </c>
      <c r="BA18" s="48">
        <v>58.67</v>
      </c>
      <c r="BB18" s="75">
        <f>5000*BA18*V18/100</f>
        <v>38135.5</v>
      </c>
      <c r="BC18" s="76">
        <v>28096</v>
      </c>
      <c r="BD18" s="48">
        <v>67.03</v>
      </c>
      <c r="BE18" s="75">
        <f>5000*BD18*V18/100</f>
        <v>43569.5</v>
      </c>
      <c r="BF18" s="76">
        <v>3247</v>
      </c>
      <c r="BG18" s="14">
        <v>15</v>
      </c>
      <c r="BH18" s="18"/>
      <c r="BI18" s="19"/>
    </row>
    <row r="19" spans="1:61" ht="12.75">
      <c r="A19" s="215"/>
      <c r="B19" s="223" t="s">
        <v>78</v>
      </c>
      <c r="C19" s="224"/>
      <c r="D19" s="224"/>
      <c r="E19" s="224"/>
      <c r="F19" s="14">
        <v>4</v>
      </c>
      <c r="G19" s="48">
        <v>66.41</v>
      </c>
      <c r="H19" s="75">
        <f>5000*G19*F19/100</f>
        <v>13282</v>
      </c>
      <c r="I19" s="76">
        <v>10536</v>
      </c>
      <c r="J19" s="14">
        <v>7</v>
      </c>
      <c r="K19" s="48">
        <v>67.27</v>
      </c>
      <c r="L19" s="75">
        <f>5000*K19*J19/100</f>
        <v>23544.5</v>
      </c>
      <c r="M19" s="76">
        <v>25423</v>
      </c>
      <c r="N19" s="14">
        <v>7</v>
      </c>
      <c r="O19" s="48">
        <v>148.61</v>
      </c>
      <c r="P19" s="75">
        <f>5000*O19*N19/100</f>
        <v>52013.50000000001</v>
      </c>
      <c r="Q19" s="76">
        <v>46229</v>
      </c>
      <c r="R19" s="14">
        <v>7</v>
      </c>
      <c r="S19" s="48">
        <v>66.25</v>
      </c>
      <c r="T19" s="75">
        <f>5000*S19*R19/100</f>
        <v>23187.5</v>
      </c>
      <c r="U19" s="76">
        <v>24097</v>
      </c>
      <c r="V19" s="14">
        <v>4</v>
      </c>
      <c r="W19" s="48">
        <v>65.05</v>
      </c>
      <c r="X19" s="75">
        <f>5000*W19*V19/100</f>
        <v>13010</v>
      </c>
      <c r="Y19" s="76">
        <v>10536</v>
      </c>
      <c r="Z19" s="48">
        <v>63.98</v>
      </c>
      <c r="AA19" s="75">
        <f>5000*Z19*V19/100</f>
        <v>12796</v>
      </c>
      <c r="AB19" s="76">
        <v>10536</v>
      </c>
      <c r="AC19" s="48">
        <v>63.51</v>
      </c>
      <c r="AD19" s="75">
        <f>5000*AC19*V19/100</f>
        <v>12702</v>
      </c>
      <c r="AE19" s="76">
        <v>10536</v>
      </c>
      <c r="AF19" s="48">
        <v>63.28</v>
      </c>
      <c r="AG19" s="75">
        <f>5000*AF19*V19/100</f>
        <v>12656</v>
      </c>
      <c r="AH19" s="76">
        <v>10536</v>
      </c>
      <c r="AI19" s="48">
        <v>59.31</v>
      </c>
      <c r="AJ19" s="75">
        <f>5000*AI19*V19/100</f>
        <v>11862</v>
      </c>
      <c r="AK19" s="76">
        <v>10536</v>
      </c>
      <c r="AL19" s="48">
        <v>57.64</v>
      </c>
      <c r="AM19" s="75">
        <f>5000*AL19*V19/100</f>
        <v>11528</v>
      </c>
      <c r="AN19" s="76">
        <v>10536</v>
      </c>
      <c r="AO19" s="48">
        <v>55.64</v>
      </c>
      <c r="AP19" s="75">
        <f>5000*AO19*V19/100</f>
        <v>11128</v>
      </c>
      <c r="AQ19" s="76">
        <v>2306</v>
      </c>
      <c r="AR19" s="48">
        <v>52.25</v>
      </c>
      <c r="AS19" s="75">
        <f>5000*AR19*V19/100</f>
        <v>10450</v>
      </c>
      <c r="AT19" s="76">
        <v>1559</v>
      </c>
      <c r="AU19" s="48">
        <v>60.48</v>
      </c>
      <c r="AV19" s="75">
        <f>5000*AU19*V19/100</f>
        <v>12096</v>
      </c>
      <c r="AW19" s="76">
        <v>10536</v>
      </c>
      <c r="AX19" s="48">
        <v>62.64</v>
      </c>
      <c r="AY19" s="75">
        <f>5000*AX19*V19/100</f>
        <v>12528</v>
      </c>
      <c r="AZ19" s="76">
        <v>1559</v>
      </c>
      <c r="BA19" s="48">
        <v>58.67</v>
      </c>
      <c r="BB19" s="75">
        <f>5000*BA19*V19/100</f>
        <v>11734</v>
      </c>
      <c r="BC19" s="76">
        <v>10536</v>
      </c>
      <c r="BD19" s="48">
        <v>67.03</v>
      </c>
      <c r="BE19" s="75">
        <f>5000*BD19*V19/100</f>
        <v>13406</v>
      </c>
      <c r="BF19" s="76">
        <v>1218</v>
      </c>
      <c r="BG19" s="14">
        <v>3</v>
      </c>
      <c r="BH19" s="18"/>
      <c r="BI19" s="19"/>
    </row>
    <row r="20" spans="1:61" ht="12.75">
      <c r="A20" s="215"/>
      <c r="B20" s="200" t="s">
        <v>17</v>
      </c>
      <c r="C20" s="201"/>
      <c r="D20" s="201"/>
      <c r="E20" s="201"/>
      <c r="F20" s="14">
        <v>4</v>
      </c>
      <c r="G20" s="48">
        <v>66.41</v>
      </c>
      <c r="H20" s="75">
        <f>2000*G20*F20/100</f>
        <v>5312.8</v>
      </c>
      <c r="I20" s="76"/>
      <c r="J20" s="14">
        <v>7</v>
      </c>
      <c r="K20" s="48">
        <v>67.27</v>
      </c>
      <c r="L20" s="75">
        <f>5000*K20*J20/100</f>
        <v>23544.5</v>
      </c>
      <c r="M20" s="76"/>
      <c r="N20" s="14">
        <v>7</v>
      </c>
      <c r="O20" s="48">
        <v>148.61</v>
      </c>
      <c r="P20" s="75">
        <f>5000*O20*N20/100</f>
        <v>52013.50000000001</v>
      </c>
      <c r="Q20" s="76"/>
      <c r="R20" s="14">
        <v>7</v>
      </c>
      <c r="S20" s="48">
        <v>66.25</v>
      </c>
      <c r="T20" s="75">
        <f>5000*S20*R20/100</f>
        <v>23187.5</v>
      </c>
      <c r="U20" s="76"/>
      <c r="V20" s="14">
        <v>4</v>
      </c>
      <c r="W20" s="48">
        <v>65.05</v>
      </c>
      <c r="X20" s="75">
        <f>5000*W20*V20/100</f>
        <v>13010</v>
      </c>
      <c r="Y20" s="76"/>
      <c r="Z20" s="48">
        <v>63.98</v>
      </c>
      <c r="AA20" s="75">
        <f>5000*Z20*V20/100</f>
        <v>12796</v>
      </c>
      <c r="AB20" s="76"/>
      <c r="AC20" s="48">
        <v>63.51</v>
      </c>
      <c r="AD20" s="75">
        <f>5000*AC20*V20/100</f>
        <v>12702</v>
      </c>
      <c r="AE20" s="76"/>
      <c r="AF20" s="48">
        <v>63.28</v>
      </c>
      <c r="AG20" s="75">
        <f>5000*AF20*V20/100</f>
        <v>12656</v>
      </c>
      <c r="AH20" s="76"/>
      <c r="AI20" s="48">
        <v>59.31</v>
      </c>
      <c r="AJ20" s="75">
        <f>5000*AI20*V20/100</f>
        <v>11862</v>
      </c>
      <c r="AK20" s="76"/>
      <c r="AL20" s="48">
        <v>57.64</v>
      </c>
      <c r="AM20" s="75">
        <f>5000*AL20*V20/100</f>
        <v>11528</v>
      </c>
      <c r="AN20" s="76"/>
      <c r="AO20" s="48">
        <v>55.64</v>
      </c>
      <c r="AP20" s="75">
        <f>5000*AO20*V20/100</f>
        <v>11128</v>
      </c>
      <c r="AQ20" s="76"/>
      <c r="AR20" s="48">
        <v>52.25</v>
      </c>
      <c r="AS20" s="75">
        <f>5000*AR20*V20/100</f>
        <v>10450</v>
      </c>
      <c r="AT20" s="76"/>
      <c r="AU20" s="48">
        <v>60.48</v>
      </c>
      <c r="AV20" s="75">
        <f>5000*AU20*V20/100</f>
        <v>12096</v>
      </c>
      <c r="AW20" s="76"/>
      <c r="AX20" s="48">
        <v>62.64</v>
      </c>
      <c r="AY20" s="75">
        <f>5000*AX20*V20/100</f>
        <v>12528</v>
      </c>
      <c r="AZ20" s="76"/>
      <c r="BA20" s="48">
        <v>58.67</v>
      </c>
      <c r="BB20" s="75">
        <f>5000*BA20*V20/100</f>
        <v>11734</v>
      </c>
      <c r="BC20" s="76"/>
      <c r="BD20" s="48">
        <v>67.03</v>
      </c>
      <c r="BE20" s="75">
        <f>5000*BD20*V20/100</f>
        <v>13406</v>
      </c>
      <c r="BF20" s="76"/>
      <c r="BG20" s="14">
        <v>3</v>
      </c>
      <c r="BH20" s="18">
        <v>100</v>
      </c>
      <c r="BI20" s="19"/>
    </row>
    <row r="21" spans="1:61" ht="24" customHeight="1">
      <c r="A21" s="216"/>
      <c r="B21" s="200" t="s">
        <v>80</v>
      </c>
      <c r="C21" s="201"/>
      <c r="D21" s="201"/>
      <c r="E21" s="201"/>
      <c r="F21" s="14" t="s">
        <v>19</v>
      </c>
      <c r="G21" s="48"/>
      <c r="H21" s="75" t="e">
        <f>2000*G21*F21/100</f>
        <v>#VALUE!</v>
      </c>
      <c r="I21" s="76"/>
      <c r="J21" s="14" t="s">
        <v>19</v>
      </c>
      <c r="K21" s="48"/>
      <c r="L21" s="75" t="e">
        <f>2000*K21*J21/100</f>
        <v>#VALUE!</v>
      </c>
      <c r="M21" s="76"/>
      <c r="N21" s="14" t="s">
        <v>19</v>
      </c>
      <c r="O21" s="48"/>
      <c r="P21" s="75" t="e">
        <f>2000*O21*N21/100</f>
        <v>#VALUE!</v>
      </c>
      <c r="Q21" s="76"/>
      <c r="R21" s="14" t="s">
        <v>19</v>
      </c>
      <c r="S21" s="48"/>
      <c r="T21" s="75" t="e">
        <f>2000*S21*R21/100</f>
        <v>#VALUE!</v>
      </c>
      <c r="U21" s="76"/>
      <c r="V21" s="14" t="s">
        <v>19</v>
      </c>
      <c r="W21" s="48"/>
      <c r="X21" s="75" t="e">
        <f>2000*W21*V21/100</f>
        <v>#VALUE!</v>
      </c>
      <c r="Y21" s="76"/>
      <c r="Z21" s="48"/>
      <c r="AA21" s="75" t="e">
        <f>2000*Z21*V21/100</f>
        <v>#VALUE!</v>
      </c>
      <c r="AB21" s="76"/>
      <c r="AC21" s="48"/>
      <c r="AD21" s="75" t="e">
        <f>2000*AC21*V21/100</f>
        <v>#VALUE!</v>
      </c>
      <c r="AE21" s="76"/>
      <c r="AF21" s="48"/>
      <c r="AG21" s="75" t="e">
        <f>2000*AF21*V21/100</f>
        <v>#VALUE!</v>
      </c>
      <c r="AH21" s="76"/>
      <c r="AI21" s="48"/>
      <c r="AJ21" s="75" t="e">
        <f>2000*AI21*V21/100</f>
        <v>#VALUE!</v>
      </c>
      <c r="AK21" s="76"/>
      <c r="AL21" s="48"/>
      <c r="AM21" s="75" t="e">
        <f>2000*AL21*V21/100</f>
        <v>#VALUE!</v>
      </c>
      <c r="AN21" s="76"/>
      <c r="AO21" s="48"/>
      <c r="AP21" s="75" t="e">
        <f>2000*AO21*V21/100</f>
        <v>#VALUE!</v>
      </c>
      <c r="AQ21" s="76"/>
      <c r="AR21" s="48"/>
      <c r="AS21" s="75" t="e">
        <f>2000*AR21*V21/100</f>
        <v>#VALUE!</v>
      </c>
      <c r="AT21" s="76"/>
      <c r="AU21" s="48"/>
      <c r="AV21" s="75" t="e">
        <f>2000*AU21*V21/100</f>
        <v>#VALUE!</v>
      </c>
      <c r="AW21" s="76"/>
      <c r="AX21" s="48"/>
      <c r="AY21" s="75" t="e">
        <f>2000*AX21*V21/100</f>
        <v>#VALUE!</v>
      </c>
      <c r="AZ21" s="76"/>
      <c r="BA21" s="48"/>
      <c r="BB21" s="75" t="e">
        <f>2000*BA21*V21/100</f>
        <v>#VALUE!</v>
      </c>
      <c r="BC21" s="76"/>
      <c r="BD21" s="48"/>
      <c r="BE21" s="75" t="e">
        <f>2000*BD21*V21/100</f>
        <v>#VALUE!</v>
      </c>
      <c r="BF21" s="76"/>
      <c r="BG21" s="14">
        <v>400</v>
      </c>
      <c r="BH21" s="93"/>
      <c r="BI21" s="19"/>
    </row>
    <row r="22" spans="1:61" ht="33" customHeight="1">
      <c r="A22" s="217" t="s">
        <v>48</v>
      </c>
      <c r="B22" s="219" t="s">
        <v>81</v>
      </c>
      <c r="C22" s="220"/>
      <c r="D22" s="220"/>
      <c r="E22" s="220"/>
      <c r="F22" s="171">
        <v>5.5</v>
      </c>
      <c r="G22" s="48">
        <v>1200.25</v>
      </c>
      <c r="H22" s="75">
        <f>300*G22*F22/100</f>
        <v>19804.125</v>
      </c>
      <c r="I22" s="76">
        <v>20539</v>
      </c>
      <c r="J22" s="14">
        <v>2.5</v>
      </c>
      <c r="K22" s="48">
        <v>1238.04</v>
      </c>
      <c r="L22" s="75">
        <f>300*K22*J22/100</f>
        <v>9285.3</v>
      </c>
      <c r="M22" s="76">
        <v>15711</v>
      </c>
      <c r="N22" s="14">
        <v>3.5</v>
      </c>
      <c r="O22" s="48">
        <v>3106.57</v>
      </c>
      <c r="P22" s="75">
        <f>300*O22*N22/100</f>
        <v>32618.985</v>
      </c>
      <c r="Q22" s="76">
        <v>28569</v>
      </c>
      <c r="R22" s="171">
        <v>4.5</v>
      </c>
      <c r="S22" s="48">
        <v>1219.28</v>
      </c>
      <c r="T22" s="75">
        <f>300*S22*R22/100</f>
        <v>16460.28</v>
      </c>
      <c r="U22" s="76">
        <v>14892</v>
      </c>
      <c r="V22" s="171">
        <v>2.1</v>
      </c>
      <c r="W22" s="48">
        <v>1197.12</v>
      </c>
      <c r="X22" s="75">
        <f>300*W22*V22/100</f>
        <v>7541.855999999999</v>
      </c>
      <c r="Y22" s="76">
        <v>12197</v>
      </c>
      <c r="Z22" s="48">
        <v>1177.39</v>
      </c>
      <c r="AA22" s="75">
        <f>300*Z22*V22/100</f>
        <v>7417.557000000002</v>
      </c>
      <c r="AB22" s="76">
        <v>6646</v>
      </c>
      <c r="AC22" s="48">
        <v>1168.73</v>
      </c>
      <c r="AD22" s="75">
        <f>300*AC22*V22/100</f>
        <v>7362.999</v>
      </c>
      <c r="AE22" s="76">
        <v>6637</v>
      </c>
      <c r="AF22" s="48">
        <v>1164.45</v>
      </c>
      <c r="AG22" s="75">
        <f>300*AF22*V22/100</f>
        <v>7336.035</v>
      </c>
      <c r="AH22" s="76">
        <v>6639</v>
      </c>
      <c r="AI22" s="48">
        <v>1091.53</v>
      </c>
      <c r="AJ22" s="75">
        <f>300*AI22*V22/100</f>
        <v>6876.639</v>
      </c>
      <c r="AK22" s="76">
        <v>6613</v>
      </c>
      <c r="AL22" s="48">
        <v>1060.72</v>
      </c>
      <c r="AM22" s="75">
        <f>300*AL22*V22/100</f>
        <v>6682.536</v>
      </c>
      <c r="AN22" s="76">
        <v>6596</v>
      </c>
      <c r="AO22" s="48">
        <v>1023.86</v>
      </c>
      <c r="AP22" s="75">
        <f>300*AO22*V22/100</f>
        <v>6450.318</v>
      </c>
      <c r="AQ22" s="76">
        <v>6581</v>
      </c>
      <c r="AR22" s="48">
        <v>961.58</v>
      </c>
      <c r="AS22" s="75">
        <f>300*AR22*V22/100</f>
        <v>6057.954000000001</v>
      </c>
      <c r="AT22" s="76">
        <v>4448</v>
      </c>
      <c r="AU22" s="48">
        <v>1113.03</v>
      </c>
      <c r="AV22" s="75">
        <f>300*AU22*V22/100</f>
        <v>7012.089</v>
      </c>
      <c r="AW22" s="76">
        <v>4453</v>
      </c>
      <c r="AX22" s="48">
        <v>1152.71</v>
      </c>
      <c r="AY22" s="75">
        <f>300*AX22*V22/100</f>
        <v>7262.073</v>
      </c>
      <c r="AZ22" s="76">
        <v>4449</v>
      </c>
      <c r="BA22" s="48">
        <v>1079.74</v>
      </c>
      <c r="BB22" s="75">
        <f>300*BA22*V22/100</f>
        <v>6802.362000000001</v>
      </c>
      <c r="BC22" s="76">
        <v>4431</v>
      </c>
      <c r="BD22" s="48">
        <v>1233.58</v>
      </c>
      <c r="BE22" s="75">
        <f>300*BD22*V22/100</f>
        <v>7771.554</v>
      </c>
      <c r="BF22" s="76">
        <v>3475</v>
      </c>
      <c r="BG22" s="213"/>
      <c r="BH22" s="213"/>
      <c r="BI22" s="213"/>
    </row>
    <row r="23" spans="1:61" ht="12.75" customHeight="1" hidden="1">
      <c r="A23" s="218"/>
      <c r="B23" s="221"/>
      <c r="C23" s="222"/>
      <c r="D23" s="222"/>
      <c r="E23" s="222"/>
      <c r="F23" s="171"/>
      <c r="G23" s="48"/>
      <c r="H23" s="75">
        <f>2000*G23*F23/100</f>
        <v>0</v>
      </c>
      <c r="I23" s="76"/>
      <c r="J23" s="14"/>
      <c r="K23" s="48"/>
      <c r="L23" s="75">
        <f>2000*K23*J23/100</f>
        <v>0</v>
      </c>
      <c r="M23" s="76"/>
      <c r="N23" s="14"/>
      <c r="O23" s="48"/>
      <c r="P23" s="75">
        <f>2000*O23*N23/100</f>
        <v>0</v>
      </c>
      <c r="Q23" s="76"/>
      <c r="R23" s="171"/>
      <c r="S23" s="48"/>
      <c r="T23" s="75">
        <f>2000*S23*R23/100</f>
        <v>0</v>
      </c>
      <c r="U23" s="76"/>
      <c r="V23" s="171"/>
      <c r="W23" s="48"/>
      <c r="X23" s="75">
        <f>2000*W23*V23/100</f>
        <v>0</v>
      </c>
      <c r="Y23" s="76"/>
      <c r="Z23" s="48"/>
      <c r="AA23" s="75">
        <f>2000*Z23*V23/100</f>
        <v>0</v>
      </c>
      <c r="AB23" s="76"/>
      <c r="AC23" s="48"/>
      <c r="AD23" s="75">
        <f>2000*AC23*V23/100</f>
        <v>0</v>
      </c>
      <c r="AE23" s="76"/>
      <c r="AF23" s="48"/>
      <c r="AG23" s="75">
        <f>2000*AF23*V23/100</f>
        <v>0</v>
      </c>
      <c r="AH23" s="76"/>
      <c r="AI23" s="48"/>
      <c r="AJ23" s="75">
        <f>2000*AI23*V23/100</f>
        <v>0</v>
      </c>
      <c r="AK23" s="76"/>
      <c r="AL23" s="48"/>
      <c r="AM23" s="75">
        <f>2000*AL23*V23/100</f>
        <v>0</v>
      </c>
      <c r="AN23" s="76"/>
      <c r="AO23" s="48"/>
      <c r="AP23" s="75">
        <f>2000*AO23*V23/100</f>
        <v>0</v>
      </c>
      <c r="AQ23" s="76"/>
      <c r="AR23" s="48"/>
      <c r="AS23" s="75">
        <f>2000*AR23*V23/100</f>
        <v>0</v>
      </c>
      <c r="AT23" s="76"/>
      <c r="AU23" s="48"/>
      <c r="AV23" s="75">
        <f>2000*AU23*V23/100</f>
        <v>0</v>
      </c>
      <c r="AW23" s="76"/>
      <c r="AX23" s="48"/>
      <c r="AY23" s="75">
        <f>2000*AX23*V23/100</f>
        <v>0</v>
      </c>
      <c r="AZ23" s="76"/>
      <c r="BA23" s="48"/>
      <c r="BB23" s="75">
        <f>2000*BA23*V23/100</f>
        <v>0</v>
      </c>
      <c r="BC23" s="76"/>
      <c r="BD23" s="48"/>
      <c r="BE23" s="75">
        <f>2000*BD23*V23/100</f>
        <v>0</v>
      </c>
      <c r="BF23" s="76"/>
      <c r="BG23" s="213"/>
      <c r="BH23" s="213"/>
      <c r="BI23" s="213"/>
    </row>
    <row r="24" spans="1:61" ht="24.75" customHeight="1">
      <c r="A24" s="218"/>
      <c r="B24" s="223" t="s">
        <v>82</v>
      </c>
      <c r="C24" s="224"/>
      <c r="D24" s="224"/>
      <c r="E24" s="224"/>
      <c r="F24" s="14">
        <v>5</v>
      </c>
      <c r="G24" s="48">
        <v>1200.25</v>
      </c>
      <c r="H24" s="75">
        <f>250*G24*F24/100</f>
        <v>15003.125</v>
      </c>
      <c r="I24" s="76"/>
      <c r="J24" s="14">
        <v>5</v>
      </c>
      <c r="K24" s="48">
        <v>1238.04</v>
      </c>
      <c r="L24" s="75">
        <f>250*K24*J24/100</f>
        <v>15475.5</v>
      </c>
      <c r="M24" s="76"/>
      <c r="N24" s="14">
        <v>5</v>
      </c>
      <c r="O24" s="48">
        <v>3106.57</v>
      </c>
      <c r="P24" s="75">
        <f>250*O24*N24/100</f>
        <v>38832.125</v>
      </c>
      <c r="Q24" s="76"/>
      <c r="R24" s="14">
        <v>5</v>
      </c>
      <c r="S24" s="48">
        <v>1219.28</v>
      </c>
      <c r="T24" s="75">
        <f>250*S24*R24/100</f>
        <v>15241</v>
      </c>
      <c r="U24" s="76"/>
      <c r="V24" s="14">
        <v>5</v>
      </c>
      <c r="W24" s="48">
        <v>1197.12</v>
      </c>
      <c r="X24" s="75">
        <f>250*W24*V24/100</f>
        <v>14964</v>
      </c>
      <c r="Y24" s="76"/>
      <c r="Z24" s="48">
        <v>1177.39</v>
      </c>
      <c r="AA24" s="75">
        <f>250*Z24*V24/100</f>
        <v>14717.375</v>
      </c>
      <c r="AB24" s="76"/>
      <c r="AC24" s="48">
        <v>1168.73</v>
      </c>
      <c r="AD24" s="75">
        <f>250*AC24*V24/100</f>
        <v>14609.125</v>
      </c>
      <c r="AE24" s="76"/>
      <c r="AF24" s="48">
        <v>1164.45</v>
      </c>
      <c r="AG24" s="75">
        <f>250*AF24*V24/100</f>
        <v>14555.625</v>
      </c>
      <c r="AH24" s="76"/>
      <c r="AI24" s="48">
        <v>1091.53</v>
      </c>
      <c r="AJ24" s="75">
        <f>250*AI24*V24/100</f>
        <v>13644.125</v>
      </c>
      <c r="AK24" s="76"/>
      <c r="AL24" s="48">
        <v>1060.72</v>
      </c>
      <c r="AM24" s="75">
        <f>250*AL24*V24/100</f>
        <v>13259</v>
      </c>
      <c r="AN24" s="76"/>
      <c r="AO24" s="48">
        <v>1023.86</v>
      </c>
      <c r="AP24" s="75">
        <f>250*AO24*V24/100</f>
        <v>12798.25</v>
      </c>
      <c r="AQ24" s="76"/>
      <c r="AR24" s="48">
        <v>961.58</v>
      </c>
      <c r="AS24" s="75">
        <f>250*AR24*V24/100</f>
        <v>12019.75</v>
      </c>
      <c r="AT24" s="76"/>
      <c r="AU24" s="48">
        <v>1113.03</v>
      </c>
      <c r="AV24" s="75">
        <f>250*AU24*V24/100</f>
        <v>13912.875</v>
      </c>
      <c r="AW24" s="76"/>
      <c r="AX24" s="48">
        <v>1152.71</v>
      </c>
      <c r="AY24" s="75">
        <f>250*AX24*V24/100</f>
        <v>14408.875</v>
      </c>
      <c r="AZ24" s="76"/>
      <c r="BA24" s="48">
        <v>1079.74</v>
      </c>
      <c r="BB24" s="75">
        <f>250*BA24*V24/100</f>
        <v>13496.75</v>
      </c>
      <c r="BC24" s="76"/>
      <c r="BD24" s="48">
        <v>1233.58</v>
      </c>
      <c r="BE24" s="75">
        <f>250*BD24*V24/100</f>
        <v>15419.75</v>
      </c>
      <c r="BF24" s="76"/>
      <c r="BG24" s="36"/>
      <c r="BH24" s="36"/>
      <c r="BI24" s="36"/>
    </row>
    <row r="25" spans="1:61" ht="23.25" customHeight="1">
      <c r="A25" s="218"/>
      <c r="B25" s="200" t="s">
        <v>83</v>
      </c>
      <c r="C25" s="201"/>
      <c r="D25" s="201"/>
      <c r="E25" s="201"/>
      <c r="F25" s="14">
        <v>25</v>
      </c>
      <c r="G25" s="48">
        <v>1200.25</v>
      </c>
      <c r="H25" s="75">
        <f>100*G25*F25/100</f>
        <v>30006.25</v>
      </c>
      <c r="I25" s="76">
        <v>56770</v>
      </c>
      <c r="J25" s="14">
        <v>25</v>
      </c>
      <c r="K25" s="48">
        <v>1238.04</v>
      </c>
      <c r="L25" s="75">
        <f>100*K25*J25/100</f>
        <v>30951</v>
      </c>
      <c r="M25" s="76"/>
      <c r="N25" s="14">
        <v>25</v>
      </c>
      <c r="O25" s="48">
        <v>3106.57</v>
      </c>
      <c r="P25" s="75">
        <f>100*O25*N25/100</f>
        <v>77664.25</v>
      </c>
      <c r="Q25" s="76">
        <v>71424</v>
      </c>
      <c r="R25" s="14">
        <v>33</v>
      </c>
      <c r="S25" s="48">
        <v>1219.28</v>
      </c>
      <c r="T25" s="75">
        <f>100*S25*R25/100</f>
        <v>40236.24</v>
      </c>
      <c r="U25" s="76">
        <v>37229</v>
      </c>
      <c r="V25" s="14">
        <v>20</v>
      </c>
      <c r="W25" s="48">
        <v>1197.12</v>
      </c>
      <c r="X25" s="75">
        <f>100*W25*V25/100</f>
        <v>23942.399999999994</v>
      </c>
      <c r="Y25" s="76"/>
      <c r="Z25" s="48">
        <v>1177.39</v>
      </c>
      <c r="AA25" s="75">
        <f>100*Z25*V25/100</f>
        <v>23547.800000000003</v>
      </c>
      <c r="AB25" s="76"/>
      <c r="AC25" s="48">
        <v>1168.73</v>
      </c>
      <c r="AD25" s="75">
        <f>100*AC25*V25/100</f>
        <v>23374.6</v>
      </c>
      <c r="AE25" s="76"/>
      <c r="AF25" s="48">
        <v>1164.45</v>
      </c>
      <c r="AG25" s="75">
        <f>100*AF25*V25/100</f>
        <v>23289</v>
      </c>
      <c r="AH25" s="76"/>
      <c r="AI25" s="48">
        <v>1091.53</v>
      </c>
      <c r="AJ25" s="75">
        <f>100*AI25*V25/100</f>
        <v>21830.6</v>
      </c>
      <c r="AK25" s="76"/>
      <c r="AL25" s="48">
        <v>1060.72</v>
      </c>
      <c r="AM25" s="75">
        <f>100*AL25*V25/100</f>
        <v>21214.4</v>
      </c>
      <c r="AN25" s="76"/>
      <c r="AO25" s="48">
        <v>1023.86</v>
      </c>
      <c r="AP25" s="75">
        <f>100*AO25*V25/100</f>
        <v>20477.2</v>
      </c>
      <c r="AQ25" s="76"/>
      <c r="AR25" s="48">
        <v>961.58</v>
      </c>
      <c r="AS25" s="75">
        <f>100*AR25*V25/100</f>
        <v>19231.6</v>
      </c>
      <c r="AT25" s="76"/>
      <c r="AU25" s="48">
        <v>1113.03</v>
      </c>
      <c r="AV25" s="75">
        <f>100*AU25*V25/100</f>
        <v>22260.6</v>
      </c>
      <c r="AW25" s="76"/>
      <c r="AX25" s="48">
        <v>1152.71</v>
      </c>
      <c r="AY25" s="75">
        <f>100*AX25*V25/100</f>
        <v>23054.2</v>
      </c>
      <c r="AZ25" s="76"/>
      <c r="BA25" s="48">
        <v>1079.74</v>
      </c>
      <c r="BB25" s="75">
        <f>100*BA25*V25/100</f>
        <v>21594.8</v>
      </c>
      <c r="BC25" s="76"/>
      <c r="BD25" s="48">
        <v>1233.58</v>
      </c>
      <c r="BE25" s="75">
        <f>100*BD25*V25/100</f>
        <v>24671.6</v>
      </c>
      <c r="BF25" s="76"/>
      <c r="BG25" s="19"/>
      <c r="BH25" s="19"/>
      <c r="BI25" s="19"/>
    </row>
    <row r="26" spans="1:61" ht="32.25" customHeight="1">
      <c r="A26" s="218"/>
      <c r="B26" s="225" t="s">
        <v>84</v>
      </c>
      <c r="C26" s="226"/>
      <c r="D26" s="226"/>
      <c r="E26" s="226"/>
      <c r="F26" s="14">
        <v>10</v>
      </c>
      <c r="G26" s="48">
        <v>1200.25</v>
      </c>
      <c r="H26" s="75">
        <f>100*G26*F26/100</f>
        <v>12002.5</v>
      </c>
      <c r="I26" s="76"/>
      <c r="J26" s="14">
        <v>8</v>
      </c>
      <c r="K26" s="48">
        <v>1238.04</v>
      </c>
      <c r="L26" s="75">
        <f>100*K26*J26/100</f>
        <v>9904.32</v>
      </c>
      <c r="M26" s="76"/>
      <c r="N26" s="14">
        <v>8</v>
      </c>
      <c r="O26" s="48">
        <v>3106.57</v>
      </c>
      <c r="P26" s="75">
        <f>100*O26*N26/100</f>
        <v>24852.56</v>
      </c>
      <c r="Q26" s="76"/>
      <c r="R26" s="14">
        <v>10</v>
      </c>
      <c r="S26" s="48">
        <v>1219.28</v>
      </c>
      <c r="T26" s="75">
        <f>100*S26*R26/100</f>
        <v>12192.8</v>
      </c>
      <c r="U26" s="76"/>
      <c r="V26" s="14">
        <v>6</v>
      </c>
      <c r="W26" s="48">
        <v>1197.12</v>
      </c>
      <c r="X26" s="75">
        <f>100*W26*V26/100</f>
        <v>7182.719999999998</v>
      </c>
      <c r="Y26" s="76"/>
      <c r="Z26" s="48">
        <v>1177.39</v>
      </c>
      <c r="AA26" s="75">
        <f>100*Z26*V26/100</f>
        <v>7064.340000000001</v>
      </c>
      <c r="AB26" s="76"/>
      <c r="AC26" s="48">
        <v>1168.73</v>
      </c>
      <c r="AD26" s="75">
        <f>100*AC26*V26/100</f>
        <v>7012.38</v>
      </c>
      <c r="AE26" s="76"/>
      <c r="AF26" s="48">
        <v>1164.45</v>
      </c>
      <c r="AG26" s="75">
        <f>100*AF26*V26/100</f>
        <v>6986.7</v>
      </c>
      <c r="AH26" s="76"/>
      <c r="AI26" s="48">
        <v>1091.53</v>
      </c>
      <c r="AJ26" s="75">
        <f>100*AI26*V26/100</f>
        <v>6549.18</v>
      </c>
      <c r="AK26" s="76"/>
      <c r="AL26" s="48">
        <v>1060.72</v>
      </c>
      <c r="AM26" s="75">
        <f>100*AL26*V26/100</f>
        <v>6364.32</v>
      </c>
      <c r="AN26" s="76"/>
      <c r="AO26" s="48">
        <v>1023.86</v>
      </c>
      <c r="AP26" s="75">
        <f>100*AO26*V26/100</f>
        <v>6143.16</v>
      </c>
      <c r="AQ26" s="76"/>
      <c r="AR26" s="48">
        <v>961.58</v>
      </c>
      <c r="AS26" s="75">
        <f>100*AR26*V26/100</f>
        <v>5769.48</v>
      </c>
      <c r="AT26" s="76"/>
      <c r="AU26" s="48">
        <v>1113.03</v>
      </c>
      <c r="AV26" s="75">
        <f>100*AU26*V26/100</f>
        <v>6678.18</v>
      </c>
      <c r="AW26" s="76"/>
      <c r="AX26" s="48">
        <v>1152.71</v>
      </c>
      <c r="AY26" s="75">
        <f>100*AX26*V26/100</f>
        <v>6916.26</v>
      </c>
      <c r="AZ26" s="76"/>
      <c r="BA26" s="48">
        <v>1079.74</v>
      </c>
      <c r="BB26" s="75">
        <f>100*BA26*V26/100</f>
        <v>6478.44</v>
      </c>
      <c r="BC26" s="76"/>
      <c r="BD26" s="48">
        <v>1233.58</v>
      </c>
      <c r="BE26" s="75">
        <f>100*BD26*V26/100</f>
        <v>7401.48</v>
      </c>
      <c r="BF26" s="76"/>
      <c r="BG26" s="19"/>
      <c r="BH26" s="19"/>
      <c r="BI26" s="19"/>
    </row>
    <row r="27" spans="1:61" ht="34.5" customHeight="1">
      <c r="A27" s="218"/>
      <c r="B27" s="225" t="s">
        <v>85</v>
      </c>
      <c r="C27" s="226"/>
      <c r="D27" s="226"/>
      <c r="E27" s="226"/>
      <c r="F27" s="14">
        <v>15</v>
      </c>
      <c r="G27" s="48">
        <v>1200.25</v>
      </c>
      <c r="H27" s="75">
        <f>100*G27*F27/100</f>
        <v>18003.75</v>
      </c>
      <c r="I27" s="76"/>
      <c r="J27" s="14">
        <v>12</v>
      </c>
      <c r="K27" s="48">
        <v>1238.04</v>
      </c>
      <c r="L27" s="75">
        <f>100*K27*J27/100</f>
        <v>14856.48</v>
      </c>
      <c r="M27" s="76"/>
      <c r="N27" s="14">
        <v>12</v>
      </c>
      <c r="O27" s="48">
        <v>3106.57</v>
      </c>
      <c r="P27" s="75">
        <f>100*O27*N27/100</f>
        <v>37278.84</v>
      </c>
      <c r="Q27" s="76"/>
      <c r="R27" s="14">
        <v>15</v>
      </c>
      <c r="S27" s="48">
        <v>1219.28</v>
      </c>
      <c r="T27" s="75">
        <f>100*S27*R27/100</f>
        <v>18289.2</v>
      </c>
      <c r="U27" s="76"/>
      <c r="V27" s="14">
        <v>10</v>
      </c>
      <c r="W27" s="48">
        <v>1197.12</v>
      </c>
      <c r="X27" s="75">
        <f>100*W27*V27/100</f>
        <v>11971.199999999997</v>
      </c>
      <c r="Y27" s="76"/>
      <c r="Z27" s="48">
        <v>1177.39</v>
      </c>
      <c r="AA27" s="75">
        <f>100*Z27*V27/100</f>
        <v>11773.900000000001</v>
      </c>
      <c r="AB27" s="76"/>
      <c r="AC27" s="48">
        <v>1168.73</v>
      </c>
      <c r="AD27" s="75">
        <f>100*AC27*V27/100</f>
        <v>11687.3</v>
      </c>
      <c r="AE27" s="76"/>
      <c r="AF27" s="48">
        <v>1164.45</v>
      </c>
      <c r="AG27" s="75">
        <f>100*AF27*V27/100</f>
        <v>11644.5</v>
      </c>
      <c r="AH27" s="76"/>
      <c r="AI27" s="48">
        <v>1091.53</v>
      </c>
      <c r="AJ27" s="75">
        <f>100*AI27*V27/100</f>
        <v>10915.3</v>
      </c>
      <c r="AK27" s="76"/>
      <c r="AL27" s="48">
        <v>1060.72</v>
      </c>
      <c r="AM27" s="75">
        <f>100*AL27*V27/100</f>
        <v>10607.2</v>
      </c>
      <c r="AN27" s="76"/>
      <c r="AO27" s="48">
        <v>1023.86</v>
      </c>
      <c r="AP27" s="75">
        <f>100*AO27*V27/100</f>
        <v>10238.6</v>
      </c>
      <c r="AQ27" s="76"/>
      <c r="AR27" s="48">
        <v>961.58</v>
      </c>
      <c r="AS27" s="75">
        <f>100*AR27*V27/100</f>
        <v>9615.8</v>
      </c>
      <c r="AT27" s="76"/>
      <c r="AU27" s="48">
        <v>1113.03</v>
      </c>
      <c r="AV27" s="75">
        <f>100*AU27*V27/100</f>
        <v>11130.3</v>
      </c>
      <c r="AW27" s="76"/>
      <c r="AX27" s="48">
        <v>1152.71</v>
      </c>
      <c r="AY27" s="75">
        <f>100*AX27*V27/100</f>
        <v>11527.1</v>
      </c>
      <c r="AZ27" s="76"/>
      <c r="BA27" s="48">
        <v>1079.74</v>
      </c>
      <c r="BB27" s="75">
        <f>100*BA27*V27/100</f>
        <v>10797.4</v>
      </c>
      <c r="BC27" s="76"/>
      <c r="BD27" s="48">
        <v>1233.58</v>
      </c>
      <c r="BE27" s="75">
        <f>100*BD27*V27/100</f>
        <v>12335.8</v>
      </c>
      <c r="BF27" s="76"/>
      <c r="BG27" s="19"/>
      <c r="BH27" s="19"/>
      <c r="BI27" s="19"/>
    </row>
    <row r="28" spans="1:61" ht="12.75">
      <c r="A28" s="218"/>
      <c r="B28" s="200" t="s">
        <v>86</v>
      </c>
      <c r="C28" s="201"/>
      <c r="D28" s="201"/>
      <c r="E28" s="201"/>
      <c r="F28" s="14">
        <v>1.5</v>
      </c>
      <c r="G28" s="48">
        <v>1200.25</v>
      </c>
      <c r="H28" s="75">
        <f>300*G28*F28/100</f>
        <v>5401.125</v>
      </c>
      <c r="I28" s="76"/>
      <c r="J28" s="14">
        <v>2</v>
      </c>
      <c r="K28" s="48">
        <v>1238.04</v>
      </c>
      <c r="L28" s="75">
        <f>300*K28*J28/100</f>
        <v>7428.24</v>
      </c>
      <c r="M28" s="76"/>
      <c r="N28" s="14">
        <v>2</v>
      </c>
      <c r="O28" s="48">
        <v>3106.57</v>
      </c>
      <c r="P28" s="75">
        <f>300*O28*N28/100</f>
        <v>18639.42</v>
      </c>
      <c r="Q28" s="76"/>
      <c r="R28" s="14">
        <v>1.5</v>
      </c>
      <c r="S28" s="48">
        <v>1219.28</v>
      </c>
      <c r="T28" s="75">
        <f>300*S28*R28/100</f>
        <v>5486.76</v>
      </c>
      <c r="U28" s="76"/>
      <c r="V28" s="14">
        <v>1.5</v>
      </c>
      <c r="W28" s="48">
        <v>1197.12</v>
      </c>
      <c r="X28" s="75">
        <f>300*W28*V28/100</f>
        <v>5387.039999999999</v>
      </c>
      <c r="Y28" s="76"/>
      <c r="Z28" s="48">
        <v>1177.39</v>
      </c>
      <c r="AA28" s="75">
        <f>300*Z28*V28/100</f>
        <v>5298.255000000001</v>
      </c>
      <c r="AB28" s="76"/>
      <c r="AC28" s="48">
        <v>1168.73</v>
      </c>
      <c r="AD28" s="75">
        <f>300*AC28*V28/100</f>
        <v>5259.285</v>
      </c>
      <c r="AE28" s="76"/>
      <c r="AF28" s="48">
        <v>1164.45</v>
      </c>
      <c r="AG28" s="75">
        <f>300*AF28*V28/100</f>
        <v>5240.025</v>
      </c>
      <c r="AH28" s="76"/>
      <c r="AI28" s="48">
        <v>1091.53</v>
      </c>
      <c r="AJ28" s="75">
        <f>300*AI28*V28/100</f>
        <v>4911.885</v>
      </c>
      <c r="AK28" s="76"/>
      <c r="AL28" s="48">
        <v>1060.72</v>
      </c>
      <c r="AM28" s="75">
        <f>300*AL28*V28/100</f>
        <v>4773.24</v>
      </c>
      <c r="AN28" s="76"/>
      <c r="AO28" s="48">
        <v>1023.86</v>
      </c>
      <c r="AP28" s="75">
        <f>300*AO28*V28/100</f>
        <v>4607.37</v>
      </c>
      <c r="AQ28" s="76"/>
      <c r="AR28" s="48">
        <v>961.58</v>
      </c>
      <c r="AS28" s="75">
        <f>300*AR28*V28/100</f>
        <v>4327.11</v>
      </c>
      <c r="AT28" s="76"/>
      <c r="AU28" s="48">
        <v>1113.03</v>
      </c>
      <c r="AV28" s="75">
        <f>300*AU28*V28/100</f>
        <v>5008.635</v>
      </c>
      <c r="AW28" s="76"/>
      <c r="AX28" s="48">
        <v>1152.71</v>
      </c>
      <c r="AY28" s="75">
        <f>300*AX28*V28/100</f>
        <v>5187.195</v>
      </c>
      <c r="AZ28" s="76"/>
      <c r="BA28" s="48">
        <v>1079.74</v>
      </c>
      <c r="BB28" s="75">
        <f>300*BA28*V28/100</f>
        <v>4858.83</v>
      </c>
      <c r="BC28" s="76"/>
      <c r="BD28" s="48">
        <v>1233.58</v>
      </c>
      <c r="BE28" s="75">
        <f>300*BD28*V28/100</f>
        <v>5551.11</v>
      </c>
      <c r="BF28" s="76"/>
      <c r="BG28" s="19"/>
      <c r="BH28" s="19"/>
      <c r="BI28" s="19"/>
    </row>
    <row r="29" spans="1:61" ht="17.25" customHeight="1">
      <c r="A29" s="218"/>
      <c r="B29" s="219" t="s">
        <v>87</v>
      </c>
      <c r="C29" s="220"/>
      <c r="D29" s="220"/>
      <c r="E29" s="220"/>
      <c r="F29" s="171">
        <v>1.5</v>
      </c>
      <c r="G29" s="48">
        <v>1200.25</v>
      </c>
      <c r="H29" s="75">
        <f>300*G29*F29/100</f>
        <v>5401.125</v>
      </c>
      <c r="I29" s="76"/>
      <c r="J29" s="171">
        <v>1.5</v>
      </c>
      <c r="K29" s="48">
        <v>1238.04</v>
      </c>
      <c r="L29" s="75">
        <f>300*K29*J29/100</f>
        <v>5571.18</v>
      </c>
      <c r="M29" s="76"/>
      <c r="N29" s="171">
        <v>1.5</v>
      </c>
      <c r="O29" s="48">
        <v>3106.57</v>
      </c>
      <c r="P29" s="75">
        <f>300*O29*N29/100</f>
        <v>13979.565</v>
      </c>
      <c r="Q29" s="76"/>
      <c r="R29" s="171">
        <v>1.5</v>
      </c>
      <c r="S29" s="48">
        <v>1219.28</v>
      </c>
      <c r="T29" s="75">
        <f>300*S29*R29/100</f>
        <v>5486.76</v>
      </c>
      <c r="U29" s="76"/>
      <c r="V29" s="171">
        <v>1.5</v>
      </c>
      <c r="W29" s="48">
        <v>1197.12</v>
      </c>
      <c r="X29" s="75">
        <f>300*W29*V29/100</f>
        <v>5387.039999999999</v>
      </c>
      <c r="Y29" s="76"/>
      <c r="Z29" s="48">
        <v>1177.39</v>
      </c>
      <c r="AA29" s="75">
        <f>300*Z29*V29/100</f>
        <v>5298.255000000001</v>
      </c>
      <c r="AB29" s="76"/>
      <c r="AC29" s="48">
        <v>1168.73</v>
      </c>
      <c r="AD29" s="75">
        <f>300*AC29*V29/100</f>
        <v>5259.285</v>
      </c>
      <c r="AE29" s="76"/>
      <c r="AF29" s="48">
        <v>1164.45</v>
      </c>
      <c r="AG29" s="75">
        <f>300*AF29*V29/100</f>
        <v>5240.025</v>
      </c>
      <c r="AH29" s="76"/>
      <c r="AI29" s="48">
        <v>1091.53</v>
      </c>
      <c r="AJ29" s="75">
        <f>300*AI29*V29/100</f>
        <v>4911.885</v>
      </c>
      <c r="AK29" s="76"/>
      <c r="AL29" s="48">
        <v>1060.72</v>
      </c>
      <c r="AM29" s="75">
        <f>300*AL29*V29/100</f>
        <v>4773.24</v>
      </c>
      <c r="AN29" s="76"/>
      <c r="AO29" s="48">
        <v>1023.86</v>
      </c>
      <c r="AP29" s="75">
        <f>300*AO29*V29/100</f>
        <v>4607.37</v>
      </c>
      <c r="AQ29" s="76"/>
      <c r="AR29" s="48">
        <v>961.58</v>
      </c>
      <c r="AS29" s="75">
        <f>300*AR29*V29/100</f>
        <v>4327.11</v>
      </c>
      <c r="AT29" s="76"/>
      <c r="AU29" s="48">
        <v>1113.03</v>
      </c>
      <c r="AV29" s="75">
        <f>300*AU29*V29/100</f>
        <v>5008.635</v>
      </c>
      <c r="AW29" s="76"/>
      <c r="AX29" s="48">
        <v>1152.71</v>
      </c>
      <c r="AY29" s="75">
        <f>300*AX29*V29/100</f>
        <v>5187.195</v>
      </c>
      <c r="AZ29" s="76"/>
      <c r="BA29" s="48">
        <v>1079.74</v>
      </c>
      <c r="BB29" s="75">
        <f>300*BA29*V29/100</f>
        <v>4858.83</v>
      </c>
      <c r="BC29" s="76"/>
      <c r="BD29" s="48">
        <v>1233.58</v>
      </c>
      <c r="BE29" s="75">
        <f>300*BD29*V29/100</f>
        <v>5551.11</v>
      </c>
      <c r="BF29" s="76"/>
      <c r="BG29" s="213"/>
      <c r="BH29" s="213"/>
      <c r="BI29" s="213"/>
    </row>
    <row r="30" spans="1:61" ht="3.75" customHeight="1" hidden="1">
      <c r="A30" s="218"/>
      <c r="B30" s="221"/>
      <c r="C30" s="222"/>
      <c r="D30" s="222"/>
      <c r="E30" s="222"/>
      <c r="F30" s="171"/>
      <c r="G30" s="48"/>
      <c r="H30" s="75">
        <f>2000*G30*F30/100</f>
        <v>0</v>
      </c>
      <c r="I30" s="76"/>
      <c r="J30" s="171"/>
      <c r="K30" s="48"/>
      <c r="L30" s="75">
        <f>2000*K30*J30/100</f>
        <v>0</v>
      </c>
      <c r="M30" s="76"/>
      <c r="N30" s="171"/>
      <c r="O30" s="48"/>
      <c r="P30" s="75">
        <f>2000*O30*N30/100</f>
        <v>0</v>
      </c>
      <c r="Q30" s="76"/>
      <c r="R30" s="171"/>
      <c r="S30" s="48"/>
      <c r="T30" s="75">
        <f>2000*S30*R30/100</f>
        <v>0</v>
      </c>
      <c r="U30" s="76"/>
      <c r="V30" s="171"/>
      <c r="W30" s="48"/>
      <c r="X30" s="75">
        <f>2000*W30*V30/100</f>
        <v>0</v>
      </c>
      <c r="Y30" s="76"/>
      <c r="Z30" s="48"/>
      <c r="AA30" s="75">
        <f>2000*Z30*V30/100</f>
        <v>0</v>
      </c>
      <c r="AB30" s="76"/>
      <c r="AC30" s="48"/>
      <c r="AD30" s="75">
        <f>2000*AC30*V30/100</f>
        <v>0</v>
      </c>
      <c r="AE30" s="76"/>
      <c r="AF30" s="48"/>
      <c r="AG30" s="75">
        <f>2000*AF30*V30/100</f>
        <v>0</v>
      </c>
      <c r="AH30" s="76"/>
      <c r="AI30" s="48"/>
      <c r="AJ30" s="75">
        <f>2000*AI30*V30/100</f>
        <v>0</v>
      </c>
      <c r="AK30" s="76"/>
      <c r="AL30" s="48"/>
      <c r="AM30" s="75">
        <f>2000*AL30*V30/100</f>
        <v>0</v>
      </c>
      <c r="AN30" s="76"/>
      <c r="AO30" s="48"/>
      <c r="AP30" s="75">
        <f>2000*AO30*V30/100</f>
        <v>0</v>
      </c>
      <c r="AQ30" s="76"/>
      <c r="AR30" s="48"/>
      <c r="AS30" s="75">
        <f>2000*AR30*V30/100</f>
        <v>0</v>
      </c>
      <c r="AT30" s="76"/>
      <c r="AU30" s="48"/>
      <c r="AV30" s="75">
        <f>2000*AU30*V30/100</f>
        <v>0</v>
      </c>
      <c r="AW30" s="76"/>
      <c r="AX30" s="48"/>
      <c r="AY30" s="75">
        <f>2000*AX30*V30/100</f>
        <v>0</v>
      </c>
      <c r="AZ30" s="76"/>
      <c r="BA30" s="48"/>
      <c r="BB30" s="75">
        <f>2000*BA30*V30/100</f>
        <v>0</v>
      </c>
      <c r="BC30" s="76"/>
      <c r="BD30" s="48"/>
      <c r="BE30" s="75">
        <f>2000*BD30*V30/100</f>
        <v>0</v>
      </c>
      <c r="BF30" s="76"/>
      <c r="BG30" s="213"/>
      <c r="BH30" s="213"/>
      <c r="BI30" s="213"/>
    </row>
    <row r="31" spans="1:61" ht="21.75" customHeight="1">
      <c r="A31" s="200" t="s">
        <v>88</v>
      </c>
      <c r="B31" s="201"/>
      <c r="C31" s="201"/>
      <c r="D31" s="201"/>
      <c r="E31" s="201"/>
      <c r="F31" s="14">
        <v>3</v>
      </c>
      <c r="G31" s="48"/>
      <c r="H31" s="75">
        <f>300*G31*F31/100</f>
        <v>0</v>
      </c>
      <c r="I31" s="76"/>
      <c r="J31" s="14">
        <v>3</v>
      </c>
      <c r="K31" s="48"/>
      <c r="L31" s="75">
        <f>300*K31*J31/100</f>
        <v>0</v>
      </c>
      <c r="M31" s="76"/>
      <c r="N31" s="14">
        <v>3</v>
      </c>
      <c r="O31" s="48">
        <v>3723.62</v>
      </c>
      <c r="P31" s="75">
        <f>300*O31*N31/100</f>
        <v>33512.58</v>
      </c>
      <c r="Q31" s="76"/>
      <c r="R31" s="14">
        <v>3</v>
      </c>
      <c r="S31" s="48"/>
      <c r="T31" s="75">
        <f>300*S31*R31/100</f>
        <v>0</v>
      </c>
      <c r="U31" s="76"/>
      <c r="V31" s="14">
        <v>3</v>
      </c>
      <c r="W31" s="48"/>
      <c r="X31" s="75">
        <f>300*W31*V31/100</f>
        <v>0</v>
      </c>
      <c r="Y31" s="76"/>
      <c r="Z31" s="48"/>
      <c r="AA31" s="75">
        <f>300*Z31*V31/100</f>
        <v>0</v>
      </c>
      <c r="AB31" s="76"/>
      <c r="AC31" s="48"/>
      <c r="AD31" s="75">
        <f>300*AC31*V31/100</f>
        <v>0</v>
      </c>
      <c r="AE31" s="76"/>
      <c r="AF31" s="48"/>
      <c r="AG31" s="75">
        <f>300*AF31*V31/100</f>
        <v>0</v>
      </c>
      <c r="AH31" s="76"/>
      <c r="AI31" s="48"/>
      <c r="AJ31" s="75">
        <f>300*AI31*V31/100</f>
        <v>0</v>
      </c>
      <c r="AK31" s="76"/>
      <c r="AL31" s="48"/>
      <c r="AM31" s="75">
        <f>300*AL31*V31/100</f>
        <v>0</v>
      </c>
      <c r="AN31" s="76"/>
      <c r="AO31" s="48"/>
      <c r="AP31" s="75">
        <f>300*AO31*V31/100</f>
        <v>0</v>
      </c>
      <c r="AQ31" s="76"/>
      <c r="AR31" s="48"/>
      <c r="AS31" s="75">
        <f>300*AR31*V31/100</f>
        <v>0</v>
      </c>
      <c r="AT31" s="76"/>
      <c r="AU31" s="48"/>
      <c r="AV31" s="75">
        <f>300*AU31*V31/100</f>
        <v>0</v>
      </c>
      <c r="AW31" s="76"/>
      <c r="AX31" s="48"/>
      <c r="AY31" s="75">
        <f>300*AX31*V31/100</f>
        <v>0</v>
      </c>
      <c r="AZ31" s="76"/>
      <c r="BA31" s="48"/>
      <c r="BB31" s="75">
        <f>300*BA31*V31/100</f>
        <v>0</v>
      </c>
      <c r="BC31" s="76"/>
      <c r="BD31" s="48"/>
      <c r="BE31" s="75">
        <f>300*BD31*V31/100</f>
        <v>0</v>
      </c>
      <c r="BF31" s="76"/>
      <c r="BG31" s="19"/>
      <c r="BH31" s="19"/>
      <c r="BI31" s="19"/>
    </row>
    <row r="32" spans="1:61" ht="22.5">
      <c r="A32" s="219" t="s">
        <v>24</v>
      </c>
      <c r="B32" s="220"/>
      <c r="C32" s="220"/>
      <c r="D32" s="265"/>
      <c r="E32" s="94" t="s">
        <v>89</v>
      </c>
      <c r="F32" s="14">
        <v>1.5</v>
      </c>
      <c r="G32" s="48">
        <v>711.3</v>
      </c>
      <c r="H32" s="75">
        <f>2000*G32*F32/100</f>
        <v>21339</v>
      </c>
      <c r="I32" s="76"/>
      <c r="J32" s="14">
        <v>1.5</v>
      </c>
      <c r="K32" s="48">
        <v>711.3</v>
      </c>
      <c r="L32" s="75">
        <f>300*K32*J32/100</f>
        <v>3200.85</v>
      </c>
      <c r="M32" s="76"/>
      <c r="N32" s="14">
        <v>1.5</v>
      </c>
      <c r="O32" s="48">
        <v>3723.62</v>
      </c>
      <c r="P32" s="75">
        <f>300*O32*N32/100</f>
        <v>16756.29</v>
      </c>
      <c r="Q32" s="76"/>
      <c r="R32" s="14">
        <v>1.5</v>
      </c>
      <c r="S32" s="48">
        <v>711.3</v>
      </c>
      <c r="T32" s="75">
        <f>300*S32*R32/100</f>
        <v>3200.85</v>
      </c>
      <c r="U32" s="76"/>
      <c r="V32" s="14">
        <v>1.5</v>
      </c>
      <c r="W32" s="48">
        <v>711.3</v>
      </c>
      <c r="X32" s="75">
        <f>300*W32*V32/100</f>
        <v>3200.85</v>
      </c>
      <c r="Y32" s="76"/>
      <c r="Z32" s="48">
        <v>711.3</v>
      </c>
      <c r="AA32" s="75">
        <f>300*Z32*V32/100</f>
        <v>3200.85</v>
      </c>
      <c r="AB32" s="76"/>
      <c r="AC32" s="48">
        <v>711.3</v>
      </c>
      <c r="AD32" s="75">
        <f>300*AC32*V32/100</f>
        <v>3200.85</v>
      </c>
      <c r="AE32" s="76"/>
      <c r="AF32" s="48">
        <v>711.3</v>
      </c>
      <c r="AG32" s="75">
        <f>300*AF32*V32/100</f>
        <v>3200.85</v>
      </c>
      <c r="AH32" s="76"/>
      <c r="AI32" s="48">
        <v>711.3</v>
      </c>
      <c r="AJ32" s="75">
        <f>300*AI32*V32/100</f>
        <v>3200.85</v>
      </c>
      <c r="AK32" s="76"/>
      <c r="AL32" s="48">
        <v>711.3</v>
      </c>
      <c r="AM32" s="75">
        <f>300*AL32*V32/100</f>
        <v>3200.85</v>
      </c>
      <c r="AN32" s="76"/>
      <c r="AO32" s="48">
        <v>711.3</v>
      </c>
      <c r="AP32" s="75">
        <f>300*AO32*V32/100</f>
        <v>3200.85</v>
      </c>
      <c r="AQ32" s="76"/>
      <c r="AR32" s="48">
        <v>711.3</v>
      </c>
      <c r="AS32" s="75">
        <f>300*AR32*V32/100</f>
        <v>3200.85</v>
      </c>
      <c r="AT32" s="76"/>
      <c r="AU32" s="48">
        <v>711.3</v>
      </c>
      <c r="AV32" s="75">
        <f>300*AU32*V32/100</f>
        <v>3200.85</v>
      </c>
      <c r="AW32" s="76"/>
      <c r="AX32" s="48">
        <v>711.3</v>
      </c>
      <c r="AY32" s="75">
        <f>300*AX32*V32/100</f>
        <v>3200.85</v>
      </c>
      <c r="AZ32" s="76"/>
      <c r="BA32" s="48">
        <v>711.3</v>
      </c>
      <c r="BB32" s="75">
        <f>300*BA32*V32/100</f>
        <v>3200.85</v>
      </c>
      <c r="BC32" s="76"/>
      <c r="BD32" s="48">
        <v>711.3</v>
      </c>
      <c r="BE32" s="75">
        <f>300*BD32*V32/100</f>
        <v>3200.85</v>
      </c>
      <c r="BF32" s="76"/>
      <c r="BG32" s="19"/>
      <c r="BH32" s="19"/>
      <c r="BI32" s="14">
        <v>0.3</v>
      </c>
    </row>
    <row r="33" spans="1:61" ht="12.75">
      <c r="A33" s="266"/>
      <c r="B33" s="267"/>
      <c r="C33" s="267"/>
      <c r="D33" s="268"/>
      <c r="E33" s="257" t="s">
        <v>90</v>
      </c>
      <c r="F33" s="171">
        <v>1.5</v>
      </c>
      <c r="G33" s="208">
        <v>858</v>
      </c>
      <c r="H33" s="209">
        <f>300*G33*F33/100</f>
        <v>3861</v>
      </c>
      <c r="I33" s="210"/>
      <c r="J33" s="171">
        <v>1.5</v>
      </c>
      <c r="K33" s="208">
        <v>885.01</v>
      </c>
      <c r="L33" s="209">
        <f>300*K33*J33/100</f>
        <v>3982.545</v>
      </c>
      <c r="M33" s="210"/>
      <c r="N33" s="171">
        <v>1.5</v>
      </c>
      <c r="O33" s="208">
        <v>3723.62</v>
      </c>
      <c r="P33" s="209">
        <f>300*O33*N33/100</f>
        <v>16756.29</v>
      </c>
      <c r="Q33" s="210"/>
      <c r="R33" s="171">
        <v>1.5</v>
      </c>
      <c r="S33" s="208"/>
      <c r="T33" s="209">
        <f>300*S33*R33/100</f>
        <v>0</v>
      </c>
      <c r="U33" s="210"/>
      <c r="V33" s="171">
        <v>1.5</v>
      </c>
      <c r="W33" s="208"/>
      <c r="X33" s="209">
        <f>300*W33*V33/100</f>
        <v>0</v>
      </c>
      <c r="Y33" s="210"/>
      <c r="Z33" s="208"/>
      <c r="AA33" s="209">
        <f>300*Z33*V33/100</f>
        <v>0</v>
      </c>
      <c r="AB33" s="210"/>
      <c r="AC33" s="208"/>
      <c r="AD33" s="209">
        <f>300*AC33*V33/100</f>
        <v>0</v>
      </c>
      <c r="AE33" s="210"/>
      <c r="AF33" s="208"/>
      <c r="AG33" s="209">
        <f>300*AF33*V33/100</f>
        <v>0</v>
      </c>
      <c r="AH33" s="210"/>
      <c r="AI33" s="208"/>
      <c r="AJ33" s="209">
        <f>300*AI33*V33/100</f>
        <v>0</v>
      </c>
      <c r="AK33" s="210"/>
      <c r="AL33" s="208"/>
      <c r="AM33" s="209">
        <f>300*AL33*V33/100</f>
        <v>0</v>
      </c>
      <c r="AN33" s="210"/>
      <c r="AO33" s="208"/>
      <c r="AP33" s="209">
        <f>300*AO33*V33/100</f>
        <v>0</v>
      </c>
      <c r="AQ33" s="210"/>
      <c r="AR33" s="208"/>
      <c r="AS33" s="209">
        <f>300*AR33*V33/100</f>
        <v>0</v>
      </c>
      <c r="AT33" s="210"/>
      <c r="AU33" s="208"/>
      <c r="AV33" s="209">
        <f>300*AU33*V33/100</f>
        <v>0</v>
      </c>
      <c r="AW33" s="210"/>
      <c r="AX33" s="208"/>
      <c r="AY33" s="209">
        <f>300*AX33*V33/100</f>
        <v>0</v>
      </c>
      <c r="AZ33" s="210"/>
      <c r="BA33" s="208"/>
      <c r="BB33" s="209">
        <f>300*BA33*V33/100</f>
        <v>0</v>
      </c>
      <c r="BC33" s="210"/>
      <c r="BD33" s="208"/>
      <c r="BE33" s="209">
        <f>300*BD33*V33/100</f>
        <v>0</v>
      </c>
      <c r="BF33" s="210"/>
      <c r="BG33" s="213"/>
      <c r="BH33" s="213"/>
      <c r="BI33" s="171">
        <v>0.3</v>
      </c>
    </row>
    <row r="34" spans="1:61" ht="12.75">
      <c r="A34" s="266"/>
      <c r="B34" s="267"/>
      <c r="C34" s="267"/>
      <c r="D34" s="268"/>
      <c r="E34" s="258"/>
      <c r="F34" s="171"/>
      <c r="G34" s="208"/>
      <c r="H34" s="209"/>
      <c r="I34" s="211"/>
      <c r="J34" s="171"/>
      <c r="K34" s="208"/>
      <c r="L34" s="209"/>
      <c r="M34" s="211"/>
      <c r="N34" s="171"/>
      <c r="O34" s="208"/>
      <c r="P34" s="209"/>
      <c r="Q34" s="211"/>
      <c r="R34" s="171"/>
      <c r="S34" s="208"/>
      <c r="T34" s="209"/>
      <c r="U34" s="211"/>
      <c r="V34" s="171"/>
      <c r="W34" s="208"/>
      <c r="X34" s="209"/>
      <c r="Y34" s="211"/>
      <c r="Z34" s="208"/>
      <c r="AA34" s="209"/>
      <c r="AB34" s="211"/>
      <c r="AC34" s="208"/>
      <c r="AD34" s="209"/>
      <c r="AE34" s="211"/>
      <c r="AF34" s="208"/>
      <c r="AG34" s="209"/>
      <c r="AH34" s="211"/>
      <c r="AI34" s="208"/>
      <c r="AJ34" s="209"/>
      <c r="AK34" s="211"/>
      <c r="AL34" s="208"/>
      <c r="AM34" s="209"/>
      <c r="AN34" s="211"/>
      <c r="AO34" s="208"/>
      <c r="AP34" s="209"/>
      <c r="AQ34" s="211"/>
      <c r="AR34" s="208"/>
      <c r="AS34" s="209"/>
      <c r="AT34" s="211"/>
      <c r="AU34" s="208"/>
      <c r="AV34" s="209"/>
      <c r="AW34" s="211"/>
      <c r="AX34" s="208"/>
      <c r="AY34" s="209"/>
      <c r="AZ34" s="211"/>
      <c r="BA34" s="208"/>
      <c r="BB34" s="209"/>
      <c r="BC34" s="211"/>
      <c r="BD34" s="208"/>
      <c r="BE34" s="209"/>
      <c r="BF34" s="211"/>
      <c r="BG34" s="213"/>
      <c r="BH34" s="213"/>
      <c r="BI34" s="171"/>
    </row>
    <row r="35" spans="1:61" ht="9.75" customHeight="1">
      <c r="A35" s="266"/>
      <c r="B35" s="267"/>
      <c r="C35" s="267"/>
      <c r="D35" s="268"/>
      <c r="E35" s="258"/>
      <c r="F35" s="171"/>
      <c r="G35" s="208"/>
      <c r="H35" s="209"/>
      <c r="I35" s="212"/>
      <c r="J35" s="171"/>
      <c r="K35" s="208"/>
      <c r="L35" s="209"/>
      <c r="M35" s="212"/>
      <c r="N35" s="171"/>
      <c r="O35" s="208"/>
      <c r="P35" s="209"/>
      <c r="Q35" s="212"/>
      <c r="R35" s="171"/>
      <c r="S35" s="208"/>
      <c r="T35" s="209"/>
      <c r="U35" s="212"/>
      <c r="V35" s="171"/>
      <c r="W35" s="208"/>
      <c r="X35" s="209"/>
      <c r="Y35" s="212"/>
      <c r="Z35" s="208"/>
      <c r="AA35" s="209"/>
      <c r="AB35" s="212"/>
      <c r="AC35" s="208"/>
      <c r="AD35" s="209"/>
      <c r="AE35" s="212"/>
      <c r="AF35" s="208"/>
      <c r="AG35" s="209"/>
      <c r="AH35" s="212"/>
      <c r="AI35" s="208"/>
      <c r="AJ35" s="209"/>
      <c r="AK35" s="212"/>
      <c r="AL35" s="208"/>
      <c r="AM35" s="209"/>
      <c r="AN35" s="212"/>
      <c r="AO35" s="208"/>
      <c r="AP35" s="209"/>
      <c r="AQ35" s="212"/>
      <c r="AR35" s="208"/>
      <c r="AS35" s="209"/>
      <c r="AT35" s="212"/>
      <c r="AU35" s="208"/>
      <c r="AV35" s="209"/>
      <c r="AW35" s="212"/>
      <c r="AX35" s="208"/>
      <c r="AY35" s="209"/>
      <c r="AZ35" s="212"/>
      <c r="BA35" s="208"/>
      <c r="BB35" s="209"/>
      <c r="BC35" s="212"/>
      <c r="BD35" s="208"/>
      <c r="BE35" s="209"/>
      <c r="BF35" s="212"/>
      <c r="BG35" s="213"/>
      <c r="BH35" s="213"/>
      <c r="BI35" s="171"/>
    </row>
    <row r="36" spans="1:61" ht="0.75" customHeight="1">
      <c r="A36" s="221"/>
      <c r="B36" s="222"/>
      <c r="C36" s="222"/>
      <c r="D36" s="269"/>
      <c r="E36" s="259"/>
      <c r="F36" s="171"/>
      <c r="G36" s="48"/>
      <c r="H36" s="75">
        <f>2000*G36*F36/100</f>
        <v>0</v>
      </c>
      <c r="I36" s="76"/>
      <c r="J36" s="171"/>
      <c r="K36" s="48"/>
      <c r="L36" s="75">
        <f>2000*K36*J36/100</f>
        <v>0</v>
      </c>
      <c r="M36" s="76"/>
      <c r="N36" s="14"/>
      <c r="O36" s="48"/>
      <c r="P36" s="75">
        <f>2000*O36*N36/100</f>
        <v>0</v>
      </c>
      <c r="Q36" s="76"/>
      <c r="R36" s="171"/>
      <c r="S36" s="48"/>
      <c r="T36" s="75">
        <f>2000*S36*R36/100</f>
        <v>0</v>
      </c>
      <c r="U36" s="76"/>
      <c r="V36" s="171"/>
      <c r="W36" s="48"/>
      <c r="X36" s="75">
        <f>2000*W36*V36/100</f>
        <v>0</v>
      </c>
      <c r="Y36" s="76"/>
      <c r="Z36" s="48"/>
      <c r="AA36" s="75">
        <f>2000*Z36*V36/100</f>
        <v>0</v>
      </c>
      <c r="AB36" s="76"/>
      <c r="AC36" s="48"/>
      <c r="AD36" s="75">
        <f>2000*AC36*V36/100</f>
        <v>0</v>
      </c>
      <c r="AE36" s="76"/>
      <c r="AF36" s="48"/>
      <c r="AG36" s="75">
        <f>2000*AF36*V36/100</f>
        <v>0</v>
      </c>
      <c r="AH36" s="76"/>
      <c r="AI36" s="48"/>
      <c r="AJ36" s="75">
        <f>2000*AI36*V36/100</f>
        <v>0</v>
      </c>
      <c r="AK36" s="76"/>
      <c r="AL36" s="48"/>
      <c r="AM36" s="75">
        <f>2000*AL36*V36/100</f>
        <v>0</v>
      </c>
      <c r="AN36" s="76"/>
      <c r="AO36" s="48"/>
      <c r="AP36" s="75">
        <f>2000*AO36*V36/100</f>
        <v>0</v>
      </c>
      <c r="AQ36" s="76"/>
      <c r="AR36" s="48"/>
      <c r="AS36" s="75">
        <f>2000*AR36*V36/100</f>
        <v>0</v>
      </c>
      <c r="AT36" s="76"/>
      <c r="AU36" s="48"/>
      <c r="AV36" s="75">
        <f>2000*AU36*V36/100</f>
        <v>0</v>
      </c>
      <c r="AW36" s="76"/>
      <c r="AX36" s="48"/>
      <c r="AY36" s="75">
        <f>2000*AX36*V36/100</f>
        <v>0</v>
      </c>
      <c r="AZ36" s="76"/>
      <c r="BA36" s="48"/>
      <c r="BB36" s="75">
        <f>2000*BA36*V36/100</f>
        <v>0</v>
      </c>
      <c r="BC36" s="76"/>
      <c r="BD36" s="48"/>
      <c r="BE36" s="75">
        <f>2000*BD36*V36/100</f>
        <v>0</v>
      </c>
      <c r="BF36" s="76"/>
      <c r="BG36" s="213"/>
      <c r="BH36" s="213"/>
      <c r="BI36" s="171"/>
    </row>
    <row r="37" spans="1:61" ht="13.5" customHeight="1">
      <c r="A37" s="219" t="s">
        <v>91</v>
      </c>
      <c r="B37" s="220"/>
      <c r="C37" s="220"/>
      <c r="D37" s="220"/>
      <c r="E37" s="220"/>
      <c r="F37" s="171">
        <v>1.5</v>
      </c>
      <c r="G37" s="48">
        <v>66.41</v>
      </c>
      <c r="H37" s="75">
        <f>500*G37*F37/100</f>
        <v>498.075</v>
      </c>
      <c r="I37" s="76"/>
      <c r="J37" s="171">
        <v>15</v>
      </c>
      <c r="K37" s="48">
        <v>62.27</v>
      </c>
      <c r="L37" s="75">
        <f>500*K37*J37/100</f>
        <v>4670.25</v>
      </c>
      <c r="M37" s="76"/>
      <c r="N37" s="171">
        <v>15</v>
      </c>
      <c r="O37" s="48">
        <v>148.61</v>
      </c>
      <c r="P37" s="75">
        <f>500*O37*N37/100</f>
        <v>11145.75</v>
      </c>
      <c r="Q37" s="76"/>
      <c r="R37" s="171">
        <v>15</v>
      </c>
      <c r="S37" s="48">
        <v>66.25</v>
      </c>
      <c r="T37" s="75">
        <f>500*S37*R37/100</f>
        <v>4968.75</v>
      </c>
      <c r="U37" s="76"/>
      <c r="V37" s="171">
        <v>1.5</v>
      </c>
      <c r="W37" s="48">
        <v>65.05</v>
      </c>
      <c r="X37" s="75">
        <f>500*W37*V37/100</f>
        <v>487.875</v>
      </c>
      <c r="Y37" s="76"/>
      <c r="Z37" s="48">
        <v>63.98</v>
      </c>
      <c r="AA37" s="75">
        <f>500*Z37*V37/100</f>
        <v>479.85</v>
      </c>
      <c r="AB37" s="76"/>
      <c r="AC37" s="48">
        <v>63.51</v>
      </c>
      <c r="AD37" s="75">
        <f>500*AC37*V37/100</f>
        <v>476.325</v>
      </c>
      <c r="AE37" s="76"/>
      <c r="AF37" s="48">
        <v>63.28</v>
      </c>
      <c r="AG37" s="75">
        <f>500*AF37*V37/100</f>
        <v>474.6</v>
      </c>
      <c r="AH37" s="76"/>
      <c r="AI37" s="48">
        <v>59.31</v>
      </c>
      <c r="AJ37" s="75">
        <f>500*AI37*V37/100</f>
        <v>444.825</v>
      </c>
      <c r="AK37" s="76"/>
      <c r="AL37" s="48">
        <v>57.64</v>
      </c>
      <c r="AM37" s="75">
        <f>500*AL37*V37/100</f>
        <v>432.3</v>
      </c>
      <c r="AN37" s="76"/>
      <c r="AO37" s="48">
        <v>55.64</v>
      </c>
      <c r="AP37" s="75">
        <f>500*AO37*V37/100</f>
        <v>417.3</v>
      </c>
      <c r="AQ37" s="76"/>
      <c r="AR37" s="48">
        <v>55.25</v>
      </c>
      <c r="AS37" s="75">
        <f>500*AR37*V37/100</f>
        <v>414.375</v>
      </c>
      <c r="AT37" s="76"/>
      <c r="AU37" s="48">
        <v>60.48</v>
      </c>
      <c r="AV37" s="75">
        <f>500*AU37*V37/100</f>
        <v>453.6</v>
      </c>
      <c r="AW37" s="76"/>
      <c r="AX37" s="48">
        <v>62.64</v>
      </c>
      <c r="AY37" s="75">
        <f>500*AX37*V37/100</f>
        <v>469.8</v>
      </c>
      <c r="AZ37" s="76"/>
      <c r="BA37" s="48">
        <v>58.67</v>
      </c>
      <c r="BB37" s="75">
        <f>500*BA37*V37/100</f>
        <v>440.025</v>
      </c>
      <c r="BC37" s="76"/>
      <c r="BD37" s="48">
        <v>67.05</v>
      </c>
      <c r="BE37" s="75">
        <f>500*BD37*V37/100</f>
        <v>502.875</v>
      </c>
      <c r="BF37" s="76"/>
      <c r="BG37" s="213"/>
      <c r="BH37" s="213"/>
      <c r="BI37" s="213"/>
    </row>
    <row r="38" spans="1:61" ht="4.5" customHeight="1">
      <c r="A38" s="221"/>
      <c r="B38" s="222"/>
      <c r="C38" s="222"/>
      <c r="D38" s="222"/>
      <c r="E38" s="222"/>
      <c r="F38" s="171"/>
      <c r="G38" s="48"/>
      <c r="H38" s="75">
        <f>2000*G38*F38/100</f>
        <v>0</v>
      </c>
      <c r="I38" s="76"/>
      <c r="J38" s="171"/>
      <c r="K38" s="48"/>
      <c r="L38" s="75">
        <f>2000*K38*J38/100</f>
        <v>0</v>
      </c>
      <c r="M38" s="76"/>
      <c r="N38" s="171"/>
      <c r="O38" s="48"/>
      <c r="P38" s="75">
        <f>2000*O38*N38/100</f>
        <v>0</v>
      </c>
      <c r="Q38" s="76"/>
      <c r="R38" s="171"/>
      <c r="S38" s="48"/>
      <c r="T38" s="75">
        <f>2000*S38*R38/100</f>
        <v>0</v>
      </c>
      <c r="U38" s="76"/>
      <c r="V38" s="171"/>
      <c r="W38" s="48"/>
      <c r="X38" s="75">
        <f>2000*W38*V38/100</f>
        <v>0</v>
      </c>
      <c r="Y38" s="76"/>
      <c r="Z38" s="48"/>
      <c r="AA38" s="75">
        <f>2000*Z38*V38/100</f>
        <v>0</v>
      </c>
      <c r="AB38" s="76"/>
      <c r="AC38" s="48"/>
      <c r="AD38" s="75">
        <f>2000*AC38*V38/100</f>
        <v>0</v>
      </c>
      <c r="AE38" s="76"/>
      <c r="AF38" s="48"/>
      <c r="AG38" s="75">
        <f>2000*AF38*V38/100</f>
        <v>0</v>
      </c>
      <c r="AH38" s="76"/>
      <c r="AI38" s="48"/>
      <c r="AJ38" s="75">
        <f>2000*AI38*V38/100</f>
        <v>0</v>
      </c>
      <c r="AK38" s="76"/>
      <c r="AL38" s="48"/>
      <c r="AM38" s="75">
        <f>2000*AL38*V38/100</f>
        <v>0</v>
      </c>
      <c r="AN38" s="76"/>
      <c r="AO38" s="48"/>
      <c r="AP38" s="75">
        <f>2000*AO38*V38/100</f>
        <v>0</v>
      </c>
      <c r="AQ38" s="76"/>
      <c r="AR38" s="48"/>
      <c r="AS38" s="75">
        <f>2000*AR38*V38/100</f>
        <v>0</v>
      </c>
      <c r="AT38" s="76"/>
      <c r="AU38" s="48"/>
      <c r="AV38" s="75">
        <f>2000*AU38*V38/100</f>
        <v>0</v>
      </c>
      <c r="AW38" s="76"/>
      <c r="AX38" s="48"/>
      <c r="AY38" s="75">
        <f>2000*AX38*V38/100</f>
        <v>0</v>
      </c>
      <c r="AZ38" s="76"/>
      <c r="BA38" s="48"/>
      <c r="BB38" s="75">
        <f>2000*BA38*V38/100</f>
        <v>0</v>
      </c>
      <c r="BC38" s="76"/>
      <c r="BD38" s="48"/>
      <c r="BE38" s="75">
        <f>2000*BD38*V38/100</f>
        <v>0</v>
      </c>
      <c r="BF38" s="76"/>
      <c r="BG38" s="213"/>
      <c r="BH38" s="213"/>
      <c r="BI38" s="213"/>
    </row>
    <row r="39" spans="1:61" ht="12.75">
      <c r="A39" s="200" t="s">
        <v>92</v>
      </c>
      <c r="B39" s="201"/>
      <c r="C39" s="201"/>
      <c r="D39" s="201"/>
      <c r="E39" s="201"/>
      <c r="F39" s="14">
        <v>36</v>
      </c>
      <c r="G39" s="48">
        <v>66.41</v>
      </c>
      <c r="H39" s="75">
        <f>500*G39*F39/100</f>
        <v>11953.8</v>
      </c>
      <c r="I39" s="76"/>
      <c r="J39" s="14">
        <v>36</v>
      </c>
      <c r="K39" s="48">
        <v>62.27</v>
      </c>
      <c r="L39" s="75">
        <f>500*K39*J39/100</f>
        <v>11208.6</v>
      </c>
      <c r="M39" s="76"/>
      <c r="N39" s="14">
        <v>36</v>
      </c>
      <c r="O39" s="48">
        <v>148.61</v>
      </c>
      <c r="P39" s="75">
        <f>500*O39*N39/100</f>
        <v>26749.8</v>
      </c>
      <c r="Q39" s="76"/>
      <c r="R39" s="14">
        <v>37</v>
      </c>
      <c r="S39" s="48">
        <v>66.25</v>
      </c>
      <c r="T39" s="75">
        <f>500*S39*R39/100</f>
        <v>12256.25</v>
      </c>
      <c r="U39" s="76"/>
      <c r="V39" s="14">
        <v>10</v>
      </c>
      <c r="W39" s="48">
        <v>65.05</v>
      </c>
      <c r="X39" s="75">
        <f>500*W39*V39/100</f>
        <v>3252.5</v>
      </c>
      <c r="Y39" s="76"/>
      <c r="Z39" s="48">
        <v>63.98</v>
      </c>
      <c r="AA39" s="75">
        <f>500*Z39*V39/100</f>
        <v>3199</v>
      </c>
      <c r="AB39" s="76"/>
      <c r="AC39" s="48">
        <v>63.51</v>
      </c>
      <c r="AD39" s="75">
        <f>500*AC39*V39/100</f>
        <v>3175.5</v>
      </c>
      <c r="AE39" s="76"/>
      <c r="AF39" s="48">
        <v>63.28</v>
      </c>
      <c r="AG39" s="75">
        <f>500*AF39*V39/100</f>
        <v>3164</v>
      </c>
      <c r="AH39" s="76"/>
      <c r="AI39" s="48">
        <v>59.31</v>
      </c>
      <c r="AJ39" s="75">
        <f>500*AI39*V39/100</f>
        <v>2965.5</v>
      </c>
      <c r="AK39" s="76"/>
      <c r="AL39" s="48">
        <v>57.64</v>
      </c>
      <c r="AM39" s="75">
        <f>500*AL39*V39/100</f>
        <v>2882</v>
      </c>
      <c r="AN39" s="76"/>
      <c r="AO39" s="48">
        <v>55.64</v>
      </c>
      <c r="AP39" s="75">
        <f>500*AO39*V39/100</f>
        <v>2782</v>
      </c>
      <c r="AQ39" s="76"/>
      <c r="AR39" s="48">
        <v>55.25</v>
      </c>
      <c r="AS39" s="75">
        <f>500*AR39*V39/100</f>
        <v>2762.5</v>
      </c>
      <c r="AT39" s="76"/>
      <c r="AU39" s="48">
        <v>60.48</v>
      </c>
      <c r="AV39" s="75">
        <f>500*AU39*V39/100</f>
        <v>3024</v>
      </c>
      <c r="AW39" s="76"/>
      <c r="AX39" s="48">
        <v>62.64</v>
      </c>
      <c r="AY39" s="75">
        <f>500*AX39*V39/100</f>
        <v>3132</v>
      </c>
      <c r="AZ39" s="76"/>
      <c r="BA39" s="48">
        <v>58.67</v>
      </c>
      <c r="BB39" s="75">
        <f>500*BA39*V39/100</f>
        <v>2933.5</v>
      </c>
      <c r="BC39" s="76"/>
      <c r="BD39" s="48">
        <v>67.05</v>
      </c>
      <c r="BE39" s="75">
        <f>500*BD39*V39/100</f>
        <v>3352.5</v>
      </c>
      <c r="BF39" s="76"/>
      <c r="BG39" s="14">
        <v>10</v>
      </c>
      <c r="BH39" s="19"/>
      <c r="BI39" s="19"/>
    </row>
    <row r="40" spans="1:61" ht="16.5" customHeight="1">
      <c r="A40" s="200" t="s">
        <v>93</v>
      </c>
      <c r="B40" s="201"/>
      <c r="C40" s="201"/>
      <c r="D40" s="201"/>
      <c r="E40" s="201"/>
      <c r="F40" s="14">
        <v>36</v>
      </c>
      <c r="G40" s="48">
        <v>66.41</v>
      </c>
      <c r="H40" s="75">
        <f>500*G40*F40/100</f>
        <v>11953.8</v>
      </c>
      <c r="I40" s="76"/>
      <c r="J40" s="14">
        <v>36</v>
      </c>
      <c r="K40" s="48">
        <v>62.27</v>
      </c>
      <c r="L40" s="75">
        <f>500*K40*J40/100</f>
        <v>11208.6</v>
      </c>
      <c r="M40" s="76"/>
      <c r="N40" s="14">
        <v>36</v>
      </c>
      <c r="O40" s="48">
        <v>148.61</v>
      </c>
      <c r="P40" s="75">
        <f>500*O40*N40/100</f>
        <v>26749.8</v>
      </c>
      <c r="Q40" s="76"/>
      <c r="R40" s="14">
        <v>36</v>
      </c>
      <c r="S40" s="48">
        <v>66.25</v>
      </c>
      <c r="T40" s="75">
        <f>500*S40*R40/100</f>
        <v>11925</v>
      </c>
      <c r="U40" s="76"/>
      <c r="V40" s="14">
        <v>36</v>
      </c>
      <c r="W40" s="48">
        <v>65.05</v>
      </c>
      <c r="X40" s="75">
        <f>500*W40*V40/100</f>
        <v>11709</v>
      </c>
      <c r="Y40" s="76"/>
      <c r="Z40" s="48">
        <v>63.98</v>
      </c>
      <c r="AA40" s="75">
        <f>500*Z40*V40/100</f>
        <v>11516.4</v>
      </c>
      <c r="AB40" s="76"/>
      <c r="AC40" s="48">
        <v>63.51</v>
      </c>
      <c r="AD40" s="75">
        <f>500*AC40*V40/100</f>
        <v>11431.8</v>
      </c>
      <c r="AE40" s="76"/>
      <c r="AF40" s="48">
        <v>63.28</v>
      </c>
      <c r="AG40" s="75">
        <f>500*AF40*V40/100</f>
        <v>11390.4</v>
      </c>
      <c r="AH40" s="76"/>
      <c r="AI40" s="48">
        <v>59.31</v>
      </c>
      <c r="AJ40" s="75">
        <f>500*AI40*V40/100</f>
        <v>10675.8</v>
      </c>
      <c r="AK40" s="76"/>
      <c r="AL40" s="48">
        <v>57.64</v>
      </c>
      <c r="AM40" s="75">
        <f>500*AL40*V40/100</f>
        <v>10375.2</v>
      </c>
      <c r="AN40" s="76"/>
      <c r="AO40" s="48">
        <v>55.64</v>
      </c>
      <c r="AP40" s="75">
        <f>500*AO40*V40/100</f>
        <v>10015.2</v>
      </c>
      <c r="AQ40" s="76"/>
      <c r="AR40" s="48">
        <v>55.25</v>
      </c>
      <c r="AS40" s="75">
        <f>500*AR40*V40/100</f>
        <v>9945</v>
      </c>
      <c r="AT40" s="76"/>
      <c r="AU40" s="48">
        <v>60.48</v>
      </c>
      <c r="AV40" s="75">
        <f>500*AU40*V40/100</f>
        <v>10886.4</v>
      </c>
      <c r="AW40" s="76"/>
      <c r="AX40" s="48">
        <v>62.64</v>
      </c>
      <c r="AY40" s="75">
        <f>500*AX40*V40/100</f>
        <v>11275.2</v>
      </c>
      <c r="AZ40" s="76"/>
      <c r="BA40" s="48">
        <v>58.67</v>
      </c>
      <c r="BB40" s="75">
        <f>500*BA40*V40/100</f>
        <v>10560.6</v>
      </c>
      <c r="BC40" s="76"/>
      <c r="BD40" s="48">
        <v>67.05</v>
      </c>
      <c r="BE40" s="75">
        <f>500*BD40*V40/100</f>
        <v>12069</v>
      </c>
      <c r="BF40" s="76"/>
      <c r="BG40" s="14">
        <v>10</v>
      </c>
      <c r="BH40" s="19"/>
      <c r="BI40" s="19"/>
    </row>
    <row r="41" spans="1:61" ht="14.25" customHeight="1">
      <c r="A41" s="259" t="s">
        <v>94</v>
      </c>
      <c r="B41" s="264"/>
      <c r="C41" s="264"/>
      <c r="D41" s="264"/>
      <c r="E41" s="264"/>
      <c r="F41" s="14">
        <v>15</v>
      </c>
      <c r="G41" s="48">
        <v>0.65</v>
      </c>
      <c r="H41" s="75">
        <f>500*G41*F41/100</f>
        <v>48.75</v>
      </c>
      <c r="I41" s="76"/>
      <c r="J41" s="14">
        <v>75</v>
      </c>
      <c r="K41" s="48">
        <v>0.65</v>
      </c>
      <c r="L41" s="75">
        <f>10000*K41*J41/100</f>
        <v>4875</v>
      </c>
      <c r="M41" s="76"/>
      <c r="N41" s="14">
        <v>75</v>
      </c>
      <c r="O41" s="48">
        <v>0.65</v>
      </c>
      <c r="P41" s="75">
        <f>10000*O41*N41/100</f>
        <v>4875</v>
      </c>
      <c r="Q41" s="76"/>
      <c r="R41" s="14">
        <v>75</v>
      </c>
      <c r="S41" s="48">
        <v>0.65</v>
      </c>
      <c r="T41" s="75">
        <f>10000*S41*R41/100</f>
        <v>4875</v>
      </c>
      <c r="U41" s="76"/>
      <c r="V41" s="14">
        <v>10</v>
      </c>
      <c r="W41" s="48">
        <v>0.65</v>
      </c>
      <c r="X41" s="75">
        <f>10000*W41*V41/100</f>
        <v>650</v>
      </c>
      <c r="Y41" s="76"/>
      <c r="Z41" s="48">
        <v>0.65</v>
      </c>
      <c r="AA41" s="75">
        <f>10000*Z41*V41/100</f>
        <v>650</v>
      </c>
      <c r="AB41" s="76"/>
      <c r="AC41" s="48">
        <v>0.65</v>
      </c>
      <c r="AD41" s="75">
        <f>10000*AC41*V41/100</f>
        <v>650</v>
      </c>
      <c r="AE41" s="76"/>
      <c r="AF41" s="48">
        <v>0.65</v>
      </c>
      <c r="AG41" s="75">
        <f>10000*AF41*V41/100</f>
        <v>650</v>
      </c>
      <c r="AH41" s="76"/>
      <c r="AI41" s="48">
        <v>0.65</v>
      </c>
      <c r="AJ41" s="75">
        <f>10000*AI41*V41/100</f>
        <v>650</v>
      </c>
      <c r="AK41" s="76"/>
      <c r="AL41" s="48">
        <v>0.65</v>
      </c>
      <c r="AM41" s="75">
        <f>10000*AL41*V41/100</f>
        <v>650</v>
      </c>
      <c r="AN41" s="76"/>
      <c r="AO41" s="48">
        <v>0.65</v>
      </c>
      <c r="AP41" s="75">
        <f>10000*AO41*V41/100</f>
        <v>650</v>
      </c>
      <c r="AQ41" s="76"/>
      <c r="AR41" s="48">
        <v>0.65</v>
      </c>
      <c r="AS41" s="75">
        <f>10000*AR41*V41/100</f>
        <v>650</v>
      </c>
      <c r="AT41" s="76"/>
      <c r="AU41" s="48">
        <v>0.65</v>
      </c>
      <c r="AV41" s="75">
        <f>10000*AU41*V41/100</f>
        <v>650</v>
      </c>
      <c r="AW41" s="76"/>
      <c r="AX41" s="48">
        <v>0.65</v>
      </c>
      <c r="AY41" s="75">
        <f>10000*AX41*V41/100</f>
        <v>650</v>
      </c>
      <c r="AZ41" s="76"/>
      <c r="BA41" s="48">
        <v>0.65</v>
      </c>
      <c r="BB41" s="75">
        <f>10000*BA41*V41/100</f>
        <v>650</v>
      </c>
      <c r="BC41" s="76"/>
      <c r="BD41" s="48">
        <v>0.65</v>
      </c>
      <c r="BE41" s="75">
        <f>10000*BD41*V41/100</f>
        <v>650</v>
      </c>
      <c r="BF41" s="76"/>
      <c r="BG41" s="19"/>
      <c r="BH41" s="14">
        <v>1</v>
      </c>
      <c r="BI41" s="19"/>
    </row>
    <row r="42" spans="1:61" ht="12.75">
      <c r="A42" s="200" t="s">
        <v>28</v>
      </c>
      <c r="B42" s="201"/>
      <c r="C42" s="201"/>
      <c r="D42" s="201"/>
      <c r="E42" s="201"/>
      <c r="F42" s="14" t="s">
        <v>19</v>
      </c>
      <c r="G42" s="48"/>
      <c r="H42" s="75" t="e">
        <f>10000*G42*F42/100</f>
        <v>#VALUE!</v>
      </c>
      <c r="I42" s="76"/>
      <c r="J42" s="14" t="s">
        <v>7</v>
      </c>
      <c r="K42" s="48"/>
      <c r="L42" s="75" t="e">
        <f>10000*K42*J42/100</f>
        <v>#VALUE!</v>
      </c>
      <c r="M42" s="76"/>
      <c r="N42" s="14"/>
      <c r="O42" s="48"/>
      <c r="P42" s="75">
        <f>10000*O42*N42/100</f>
        <v>0</v>
      </c>
      <c r="Q42" s="76"/>
      <c r="R42" s="14" t="s">
        <v>19</v>
      </c>
      <c r="S42" s="48"/>
      <c r="T42" s="75" t="e">
        <f>10000*S42*R42/100</f>
        <v>#VALUE!</v>
      </c>
      <c r="U42" s="76"/>
      <c r="V42" s="14" t="s">
        <v>19</v>
      </c>
      <c r="W42" s="48"/>
      <c r="X42" s="75" t="e">
        <f>10000*W42*V42/100</f>
        <v>#VALUE!</v>
      </c>
      <c r="Y42" s="76"/>
      <c r="Z42" s="48"/>
      <c r="AA42" s="75" t="e">
        <f>10000*Z42*V42/100</f>
        <v>#VALUE!</v>
      </c>
      <c r="AB42" s="76"/>
      <c r="AC42" s="48"/>
      <c r="AD42" s="75" t="e">
        <f>10000*AC42*V42/100</f>
        <v>#VALUE!</v>
      </c>
      <c r="AE42" s="76"/>
      <c r="AF42" s="48"/>
      <c r="AG42" s="75" t="e">
        <f>10000*AF42*V42/100</f>
        <v>#VALUE!</v>
      </c>
      <c r="AH42" s="76"/>
      <c r="AI42" s="48"/>
      <c r="AJ42" s="75" t="e">
        <f>10000*AI42*V42/100</f>
        <v>#VALUE!</v>
      </c>
      <c r="AK42" s="76"/>
      <c r="AL42" s="48"/>
      <c r="AM42" s="75" t="e">
        <f>10000*AL42*V42/100</f>
        <v>#VALUE!</v>
      </c>
      <c r="AN42" s="76"/>
      <c r="AO42" s="48"/>
      <c r="AP42" s="75" t="e">
        <f>10000*AO42*V42/100</f>
        <v>#VALUE!</v>
      </c>
      <c r="AQ42" s="76"/>
      <c r="AR42" s="48"/>
      <c r="AS42" s="75" t="e">
        <f>10000*AR42*V42/100</f>
        <v>#VALUE!</v>
      </c>
      <c r="AT42" s="76"/>
      <c r="AU42" s="48"/>
      <c r="AV42" s="75" t="e">
        <f>10000*AU42*V42/100</f>
        <v>#VALUE!</v>
      </c>
      <c r="AW42" s="76"/>
      <c r="AX42" s="48"/>
      <c r="AY42" s="75" t="e">
        <f>10000*AX42*V42/100</f>
        <v>#VALUE!</v>
      </c>
      <c r="AZ42" s="76"/>
      <c r="BA42" s="48"/>
      <c r="BB42" s="75" t="e">
        <f>10000*BA42*V42/100</f>
        <v>#VALUE!</v>
      </c>
      <c r="BC42" s="76"/>
      <c r="BD42" s="48"/>
      <c r="BE42" s="75" t="e">
        <f>10000*BD42*V42/100</f>
        <v>#VALUE!</v>
      </c>
      <c r="BF42" s="76"/>
      <c r="BG42" s="19"/>
      <c r="BH42" s="14">
        <v>0.3</v>
      </c>
      <c r="BI42" s="19"/>
    </row>
    <row r="44" spans="1:61" ht="15">
      <c r="A44" s="263" t="s">
        <v>32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</row>
    <row r="45" spans="1:61" ht="12.75">
      <c r="A45" s="262" t="s">
        <v>30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</row>
    <row r="46" spans="1:61" ht="12.75">
      <c r="A46" s="261" t="s">
        <v>31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</row>
    <row r="47" spans="1:61" ht="12.75">
      <c r="A47" s="260" t="s">
        <v>34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</row>
    <row r="48" spans="1:61" ht="12.75">
      <c r="A48" s="260" t="s">
        <v>35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</row>
    <row r="49" spans="1:61" ht="12.75">
      <c r="A49" s="260" t="s">
        <v>49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</row>
  </sheetData>
  <sheetProtection/>
  <mergeCells count="142">
    <mergeCell ref="AP33:AP35"/>
    <mergeCell ref="AR33:AR35"/>
    <mergeCell ref="AS33:AS35"/>
    <mergeCell ref="BH29:BH30"/>
    <mergeCell ref="BI29:BI30"/>
    <mergeCell ref="A31:E31"/>
    <mergeCell ref="A32:D36"/>
    <mergeCell ref="BI37:BI38"/>
    <mergeCell ref="A39:E39"/>
    <mergeCell ref="A40:E40"/>
    <mergeCell ref="BG33:BG36"/>
    <mergeCell ref="BH33:BH36"/>
    <mergeCell ref="BI33:BI36"/>
    <mergeCell ref="J33:J36"/>
    <mergeCell ref="T33:T35"/>
    <mergeCell ref="Q33:Q35"/>
    <mergeCell ref="M33:M35"/>
    <mergeCell ref="BG37:BG38"/>
    <mergeCell ref="A41:E41"/>
    <mergeCell ref="A42:E42"/>
    <mergeCell ref="BH37:BH38"/>
    <mergeCell ref="BF33:BF35"/>
    <mergeCell ref="AW33:AW35"/>
    <mergeCell ref="A37:E38"/>
    <mergeCell ref="W33:W35"/>
    <mergeCell ref="X33:X35"/>
    <mergeCell ref="Z33:Z35"/>
    <mergeCell ref="AB33:AB35"/>
    <mergeCell ref="Y33:Y35"/>
    <mergeCell ref="AC33:AC35"/>
    <mergeCell ref="AD33:AD35"/>
    <mergeCell ref="AF33:AF35"/>
    <mergeCell ref="AG33:AG35"/>
    <mergeCell ref="AA33:AA35"/>
    <mergeCell ref="A49:BI49"/>
    <mergeCell ref="A48:BI48"/>
    <mergeCell ref="A47:BI47"/>
    <mergeCell ref="A46:BI46"/>
    <mergeCell ref="A45:BI45"/>
    <mergeCell ref="A44:BI44"/>
    <mergeCell ref="AF3:AH4"/>
    <mergeCell ref="W3:Y4"/>
    <mergeCell ref="BD3:BF4"/>
    <mergeCell ref="BA3:BC4"/>
    <mergeCell ref="E33:E36"/>
    <mergeCell ref="AU3:AW4"/>
    <mergeCell ref="AR3:AT4"/>
    <mergeCell ref="AO3:AQ4"/>
    <mergeCell ref="AH33:AH35"/>
    <mergeCell ref="AE33:AE35"/>
    <mergeCell ref="A1:E5"/>
    <mergeCell ref="F2:BE2"/>
    <mergeCell ref="AC3:AE4"/>
    <mergeCell ref="Z3:AB4"/>
    <mergeCell ref="F3:I4"/>
    <mergeCell ref="R3:U4"/>
    <mergeCell ref="N3:Q4"/>
    <mergeCell ref="J3:M4"/>
    <mergeCell ref="AL3:AN4"/>
    <mergeCell ref="AI3:AK4"/>
    <mergeCell ref="AZ33:AZ35"/>
    <mergeCell ref="F1:BI1"/>
    <mergeCell ref="BG2:BI2"/>
    <mergeCell ref="B14:E14"/>
    <mergeCell ref="V3:V4"/>
    <mergeCell ref="BG3:BG4"/>
    <mergeCell ref="BH3:BH4"/>
    <mergeCell ref="BI3:BI4"/>
    <mergeCell ref="A6:E6"/>
    <mergeCell ref="A7:E7"/>
    <mergeCell ref="AX3:AZ4"/>
    <mergeCell ref="B20:E20"/>
    <mergeCell ref="B21:E21"/>
    <mergeCell ref="A8:E8"/>
    <mergeCell ref="A9:E9"/>
    <mergeCell ref="A10:E10"/>
    <mergeCell ref="A11:E11"/>
    <mergeCell ref="A12:A14"/>
    <mergeCell ref="B12:E12"/>
    <mergeCell ref="B13:E13"/>
    <mergeCell ref="BG29:BG30"/>
    <mergeCell ref="B24:E24"/>
    <mergeCell ref="B25:E25"/>
    <mergeCell ref="B26:E26"/>
    <mergeCell ref="B27:E27"/>
    <mergeCell ref="B19:E19"/>
    <mergeCell ref="N29:N30"/>
    <mergeCell ref="R29:R30"/>
    <mergeCell ref="V29:V30"/>
    <mergeCell ref="A22:A30"/>
    <mergeCell ref="F22:F23"/>
    <mergeCell ref="R22:R23"/>
    <mergeCell ref="V22:V23"/>
    <mergeCell ref="B22:E23"/>
    <mergeCell ref="B28:E28"/>
    <mergeCell ref="B29:E30"/>
    <mergeCell ref="F29:F30"/>
    <mergeCell ref="J29:J30"/>
    <mergeCell ref="BH22:BH23"/>
    <mergeCell ref="BI22:BI23"/>
    <mergeCell ref="A15:A21"/>
    <mergeCell ref="B15:E15"/>
    <mergeCell ref="B16:E16"/>
    <mergeCell ref="B17:E17"/>
    <mergeCell ref="B18:E18"/>
    <mergeCell ref="BG22:BG23"/>
    <mergeCell ref="V33:V36"/>
    <mergeCell ref="O33:O35"/>
    <mergeCell ref="P33:P35"/>
    <mergeCell ref="S33:S35"/>
    <mergeCell ref="F33:F36"/>
    <mergeCell ref="H33:H35"/>
    <mergeCell ref="K33:K35"/>
    <mergeCell ref="L33:L35"/>
    <mergeCell ref="U33:U35"/>
    <mergeCell ref="I33:I35"/>
    <mergeCell ref="AT33:AT35"/>
    <mergeCell ref="AQ33:AQ35"/>
    <mergeCell ref="F37:F38"/>
    <mergeCell ref="J37:J38"/>
    <mergeCell ref="N37:N38"/>
    <mergeCell ref="R37:R38"/>
    <mergeCell ref="V37:V38"/>
    <mergeCell ref="G33:G35"/>
    <mergeCell ref="N33:N35"/>
    <mergeCell ref="R33:R36"/>
    <mergeCell ref="AO33:AO35"/>
    <mergeCell ref="BD33:BD35"/>
    <mergeCell ref="BE33:BE35"/>
    <mergeCell ref="AU33:AU35"/>
    <mergeCell ref="AV33:AV35"/>
    <mergeCell ref="AX33:AX35"/>
    <mergeCell ref="AY33:AY35"/>
    <mergeCell ref="BA33:BA35"/>
    <mergeCell ref="BB33:BB35"/>
    <mergeCell ref="BC33:BC35"/>
    <mergeCell ref="AI33:AI35"/>
    <mergeCell ref="AJ33:AJ35"/>
    <mergeCell ref="AL33:AL35"/>
    <mergeCell ref="AM33:AM35"/>
    <mergeCell ref="AK33:AK35"/>
    <mergeCell ref="AN33:AN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"/>
  <sheetViews>
    <sheetView view="pageBreakPreview" zoomScaleSheetLayoutView="100" zoomScalePageLayoutView="0" workbookViewId="0" topLeftCell="A1">
      <selection activeCell="AQ12" sqref="AQ12"/>
    </sheetView>
  </sheetViews>
  <sheetFormatPr defaultColWidth="9.00390625" defaultRowHeight="12.75"/>
  <cols>
    <col min="1" max="1" width="17.75390625" style="0" customWidth="1"/>
    <col min="5" max="5" width="21.75390625" style="0" customWidth="1"/>
    <col min="6" max="6" width="8.875" style="0" customWidth="1"/>
    <col min="7" max="7" width="8.875" style="59" customWidth="1"/>
    <col min="8" max="8" width="8.875" style="38" customWidth="1"/>
    <col min="9" max="9" width="8.875" style="17" customWidth="1"/>
    <col min="10" max="10" width="8.875" style="59" customWidth="1"/>
    <col min="11" max="11" width="8.875" style="42" customWidth="1"/>
    <col min="12" max="12" width="8.875" style="17" customWidth="1"/>
    <col min="13" max="13" width="8.875" style="59" customWidth="1"/>
    <col min="14" max="14" width="8.875" style="42" customWidth="1"/>
    <col min="15" max="15" width="8.25390625" style="0" customWidth="1"/>
    <col min="16" max="16" width="8.25390625" style="59" customWidth="1"/>
    <col min="17" max="17" width="8.25390625" style="38" customWidth="1"/>
    <col min="18" max="18" width="11.125" style="0" customWidth="1"/>
    <col min="19" max="19" width="11.125" style="59" customWidth="1"/>
    <col min="20" max="20" width="11.125" style="38" customWidth="1"/>
    <col min="21" max="21" width="11.125" style="59" customWidth="1"/>
    <col min="22" max="22" width="11.125" style="38" customWidth="1"/>
    <col min="23" max="23" width="11.125" style="59" customWidth="1"/>
    <col min="24" max="24" width="11.125" style="38" customWidth="1"/>
    <col min="25" max="25" width="11.125" style="59" customWidth="1"/>
    <col min="26" max="26" width="11.125" style="38" customWidth="1"/>
    <col min="27" max="27" width="11.125" style="59" customWidth="1"/>
    <col min="28" max="28" width="12.75390625" style="38" customWidth="1"/>
    <col min="29" max="29" width="11.125" style="59" customWidth="1"/>
    <col min="30" max="30" width="11.125" style="38" customWidth="1"/>
    <col min="31" max="31" width="11.125" style="59" customWidth="1"/>
    <col min="32" max="32" width="11.125" style="38" customWidth="1"/>
    <col min="33" max="33" width="11.125" style="59" customWidth="1"/>
    <col min="34" max="34" width="11.125" style="38" customWidth="1"/>
    <col min="35" max="35" width="11.125" style="59" customWidth="1"/>
    <col min="36" max="36" width="11.125" style="38" customWidth="1"/>
    <col min="37" max="37" width="11.125" style="59" customWidth="1"/>
    <col min="38" max="38" width="11.125" style="38" customWidth="1"/>
    <col min="39" max="39" width="11.125" style="59" customWidth="1"/>
    <col min="40" max="40" width="11.125" style="38" customWidth="1"/>
    <col min="41" max="41" width="11.125" style="59" customWidth="1"/>
    <col min="42" max="42" width="11.125" style="38" customWidth="1"/>
    <col min="43" max="43" width="10.75390625" style="0" customWidth="1"/>
    <col min="44" max="44" width="8.125" style="0" customWidth="1"/>
    <col min="45" max="45" width="11.25390625" style="0" customWidth="1"/>
  </cols>
  <sheetData>
    <row r="1" spans="1:45" ht="28.5" customHeight="1">
      <c r="A1" s="276" t="s">
        <v>0</v>
      </c>
      <c r="B1" s="277"/>
      <c r="C1" s="277"/>
      <c r="D1" s="277"/>
      <c r="E1" s="277"/>
      <c r="F1" s="194" t="s">
        <v>33</v>
      </c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6"/>
    </row>
    <row r="2" spans="1:45" ht="24.75" customHeight="1">
      <c r="A2" s="278"/>
      <c r="B2" s="279"/>
      <c r="C2" s="279"/>
      <c r="D2" s="279"/>
      <c r="E2" s="279"/>
      <c r="F2" s="282" t="s">
        <v>1</v>
      </c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145" t="s">
        <v>2</v>
      </c>
      <c r="AR2" s="146"/>
      <c r="AS2" s="146"/>
    </row>
    <row r="3" spans="1:45" ht="66.75" customHeight="1">
      <c r="A3" s="278"/>
      <c r="B3" s="279"/>
      <c r="C3" s="279"/>
      <c r="D3" s="279"/>
      <c r="E3" s="279"/>
      <c r="F3" s="271" t="s">
        <v>36</v>
      </c>
      <c r="G3" s="272"/>
      <c r="H3" s="272"/>
      <c r="I3" s="243" t="s">
        <v>64</v>
      </c>
      <c r="J3" s="243"/>
      <c r="K3" s="243"/>
      <c r="L3" s="243" t="s">
        <v>43</v>
      </c>
      <c r="M3" s="243"/>
      <c r="N3" s="243"/>
      <c r="O3" s="270" t="s">
        <v>41</v>
      </c>
      <c r="P3" s="270"/>
      <c r="Q3" s="270"/>
      <c r="R3" s="270" t="s">
        <v>37</v>
      </c>
      <c r="S3" s="270" t="s">
        <v>52</v>
      </c>
      <c r="T3" s="270"/>
      <c r="U3" s="270" t="s">
        <v>53</v>
      </c>
      <c r="V3" s="270"/>
      <c r="W3" s="270" t="s">
        <v>63</v>
      </c>
      <c r="X3" s="270"/>
      <c r="Y3" s="270" t="s">
        <v>54</v>
      </c>
      <c r="Z3" s="270"/>
      <c r="AA3" s="270" t="s">
        <v>55</v>
      </c>
      <c r="AB3" s="270"/>
      <c r="AC3" s="270" t="s">
        <v>56</v>
      </c>
      <c r="AD3" s="270"/>
      <c r="AE3" s="270" t="s">
        <v>57</v>
      </c>
      <c r="AF3" s="270"/>
      <c r="AG3" s="270" t="s">
        <v>58</v>
      </c>
      <c r="AH3" s="270"/>
      <c r="AI3" s="270" t="s">
        <v>59</v>
      </c>
      <c r="AJ3" s="270"/>
      <c r="AK3" s="270" t="s">
        <v>61</v>
      </c>
      <c r="AL3" s="270"/>
      <c r="AM3" s="270" t="s">
        <v>60</v>
      </c>
      <c r="AN3" s="270"/>
      <c r="AO3" s="270" t="s">
        <v>62</v>
      </c>
      <c r="AP3" s="270"/>
      <c r="AQ3" s="275" t="s">
        <v>3</v>
      </c>
      <c r="AR3" s="275" t="s">
        <v>4</v>
      </c>
      <c r="AS3" s="275" t="s">
        <v>5</v>
      </c>
    </row>
    <row r="4" spans="1:45" ht="44.25" customHeight="1">
      <c r="A4" s="278"/>
      <c r="B4" s="279"/>
      <c r="C4" s="279"/>
      <c r="D4" s="279"/>
      <c r="E4" s="279"/>
      <c r="F4" s="273"/>
      <c r="G4" s="274"/>
      <c r="H4" s="274"/>
      <c r="I4" s="243"/>
      <c r="J4" s="243"/>
      <c r="K4" s="243"/>
      <c r="L4" s="243"/>
      <c r="M4" s="243"/>
      <c r="N4" s="243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5"/>
      <c r="AR4" s="275"/>
      <c r="AS4" s="275"/>
    </row>
    <row r="5" spans="1:45" ht="68.25" customHeight="1">
      <c r="A5" s="280"/>
      <c r="B5" s="281"/>
      <c r="C5" s="281"/>
      <c r="D5" s="281"/>
      <c r="E5" s="281"/>
      <c r="F5" s="22" t="s">
        <v>65</v>
      </c>
      <c r="G5" s="52" t="s">
        <v>66</v>
      </c>
      <c r="H5" s="39" t="s">
        <v>67</v>
      </c>
      <c r="I5" s="22" t="s">
        <v>65</v>
      </c>
      <c r="J5" s="52" t="s">
        <v>66</v>
      </c>
      <c r="K5" s="39" t="s">
        <v>67</v>
      </c>
      <c r="L5" s="22" t="s">
        <v>65</v>
      </c>
      <c r="M5" s="52" t="s">
        <v>66</v>
      </c>
      <c r="N5" s="39" t="s">
        <v>67</v>
      </c>
      <c r="O5" s="22" t="s">
        <v>65</v>
      </c>
      <c r="P5" s="52" t="s">
        <v>66</v>
      </c>
      <c r="Q5" s="39" t="s">
        <v>67</v>
      </c>
      <c r="R5" s="22" t="s">
        <v>65</v>
      </c>
      <c r="S5" s="52" t="s">
        <v>66</v>
      </c>
      <c r="T5" s="39" t="s">
        <v>67</v>
      </c>
      <c r="U5" s="52" t="s">
        <v>66</v>
      </c>
      <c r="V5" s="39" t="s">
        <v>67</v>
      </c>
      <c r="W5" s="52" t="s">
        <v>66</v>
      </c>
      <c r="X5" s="39" t="s">
        <v>67</v>
      </c>
      <c r="Y5" s="52" t="s">
        <v>66</v>
      </c>
      <c r="Z5" s="39" t="s">
        <v>67</v>
      </c>
      <c r="AA5" s="52" t="s">
        <v>66</v>
      </c>
      <c r="AB5" s="39" t="s">
        <v>67</v>
      </c>
      <c r="AC5" s="52" t="s">
        <v>66</v>
      </c>
      <c r="AD5" s="39" t="s">
        <v>67</v>
      </c>
      <c r="AE5" s="52" t="s">
        <v>66</v>
      </c>
      <c r="AF5" s="39" t="s">
        <v>67</v>
      </c>
      <c r="AG5" s="52" t="s">
        <v>66</v>
      </c>
      <c r="AH5" s="39" t="s">
        <v>67</v>
      </c>
      <c r="AI5" s="52" t="s">
        <v>66</v>
      </c>
      <c r="AJ5" s="39" t="s">
        <v>67</v>
      </c>
      <c r="AK5" s="52" t="s">
        <v>66</v>
      </c>
      <c r="AL5" s="39" t="s">
        <v>67</v>
      </c>
      <c r="AM5" s="52" t="s">
        <v>66</v>
      </c>
      <c r="AN5" s="39" t="s">
        <v>67</v>
      </c>
      <c r="AO5" s="52" t="s">
        <v>66</v>
      </c>
      <c r="AP5" s="39" t="s">
        <v>67</v>
      </c>
      <c r="AQ5" s="32"/>
      <c r="AR5" s="32"/>
      <c r="AS5" s="32"/>
    </row>
    <row r="6" spans="1:45" ht="12" customHeight="1">
      <c r="A6" s="125" t="s">
        <v>6</v>
      </c>
      <c r="B6" s="126"/>
      <c r="C6" s="126"/>
      <c r="D6" s="126"/>
      <c r="E6" s="126"/>
      <c r="F6" s="26">
        <v>1</v>
      </c>
      <c r="G6" s="53"/>
      <c r="H6" s="40"/>
      <c r="I6" s="33">
        <v>2</v>
      </c>
      <c r="J6" s="60"/>
      <c r="K6" s="43"/>
      <c r="L6" s="33"/>
      <c r="M6" s="61"/>
      <c r="N6" s="43"/>
      <c r="O6" s="28">
        <v>2</v>
      </c>
      <c r="P6" s="61"/>
      <c r="Q6" s="45"/>
      <c r="R6" s="28">
        <v>3</v>
      </c>
      <c r="S6" s="61"/>
      <c r="T6" s="45"/>
      <c r="U6" s="61"/>
      <c r="V6" s="45"/>
      <c r="W6" s="61"/>
      <c r="X6" s="45"/>
      <c r="Y6" s="61"/>
      <c r="Z6" s="45"/>
      <c r="AA6" s="61"/>
      <c r="AB6" s="45"/>
      <c r="AC6" s="61"/>
      <c r="AD6" s="45"/>
      <c r="AE6" s="61"/>
      <c r="AF6" s="45"/>
      <c r="AG6" s="61"/>
      <c r="AH6" s="45"/>
      <c r="AI6" s="61"/>
      <c r="AJ6" s="45"/>
      <c r="AK6" s="61"/>
      <c r="AL6" s="45"/>
      <c r="AM6" s="61"/>
      <c r="AN6" s="45"/>
      <c r="AO6" s="61"/>
      <c r="AP6" s="45"/>
      <c r="AQ6" s="34">
        <v>4</v>
      </c>
      <c r="AR6" s="34">
        <v>5</v>
      </c>
      <c r="AS6" s="34">
        <v>6</v>
      </c>
    </row>
    <row r="7" spans="1:45" ht="12.75">
      <c r="A7" s="127" t="s">
        <v>68</v>
      </c>
      <c r="B7" s="128"/>
      <c r="C7" s="128"/>
      <c r="D7" s="128"/>
      <c r="E7" s="128"/>
      <c r="F7" s="12">
        <v>0.15</v>
      </c>
      <c r="G7" s="37">
        <v>795.18</v>
      </c>
      <c r="H7" s="41">
        <f>2000*G7*F7/100</f>
        <v>2385.54</v>
      </c>
      <c r="I7" s="14">
        <v>0.3</v>
      </c>
      <c r="J7" s="49">
        <v>820.21</v>
      </c>
      <c r="K7" s="41">
        <f>2000*J7*I7/100</f>
        <v>4921.26</v>
      </c>
      <c r="L7" s="14">
        <v>0.3</v>
      </c>
      <c r="M7" s="49">
        <v>2227.93</v>
      </c>
      <c r="N7" s="41">
        <f>2000*M7*L7/100</f>
        <v>13367.58</v>
      </c>
      <c r="O7" s="14">
        <v>0.2</v>
      </c>
      <c r="P7" s="49">
        <v>807.78</v>
      </c>
      <c r="Q7" s="41">
        <f>2000*P7*O7/100</f>
        <v>3231.12</v>
      </c>
      <c r="R7" s="14">
        <v>0.1</v>
      </c>
      <c r="S7" s="49">
        <v>793.1</v>
      </c>
      <c r="T7" s="44">
        <f>2000*S7*R7/100</f>
        <v>1586.2</v>
      </c>
      <c r="U7" s="49">
        <v>780.03</v>
      </c>
      <c r="V7" s="44">
        <f>2000*U7*R7/100</f>
        <v>1560.06</v>
      </c>
      <c r="W7" s="49">
        <v>630.38</v>
      </c>
      <c r="X7" s="44">
        <f>2000*W7*R7/100</f>
        <v>1260.76</v>
      </c>
      <c r="Y7" s="49">
        <v>771.46</v>
      </c>
      <c r="Z7" s="44">
        <f>2000*Y7*R7/100</f>
        <v>1542.92</v>
      </c>
      <c r="AA7" s="49">
        <v>630.38</v>
      </c>
      <c r="AB7" s="44">
        <f>2000*AA7*R7/100</f>
        <v>1260.76</v>
      </c>
      <c r="AC7" s="49">
        <v>630.38</v>
      </c>
      <c r="AD7" s="44">
        <f>2000*AC7*R7/100</f>
        <v>1260.76</v>
      </c>
      <c r="AE7" s="49">
        <v>630.38</v>
      </c>
      <c r="AF7" s="44">
        <f>2000*AE7*R7/100</f>
        <v>1260.76</v>
      </c>
      <c r="AG7" s="49">
        <v>637.05</v>
      </c>
      <c r="AH7" s="44">
        <f>2000*AG7*R7/100</f>
        <v>1274.1</v>
      </c>
      <c r="AI7" s="49">
        <v>737.39</v>
      </c>
      <c r="AJ7" s="44">
        <f>2000*AI7*R7/100</f>
        <v>1474.78</v>
      </c>
      <c r="AK7" s="49">
        <v>763.68</v>
      </c>
      <c r="AL7" s="44">
        <f>2000*AK7*R7/100</f>
        <v>1527.36</v>
      </c>
      <c r="AM7" s="49">
        <v>630.38</v>
      </c>
      <c r="AN7" s="44">
        <f>2000*AM7*R7/100</f>
        <v>1260.76</v>
      </c>
      <c r="AO7" s="49">
        <v>630.38</v>
      </c>
      <c r="AP7" s="44">
        <f>2000*AO7*R7/100</f>
        <v>1260.76</v>
      </c>
      <c r="AQ7" s="2" t="s">
        <v>7</v>
      </c>
      <c r="AR7" s="3"/>
      <c r="AS7" s="3"/>
    </row>
    <row r="8" spans="1:45" ht="12.75" customHeight="1">
      <c r="A8" s="127" t="s">
        <v>69</v>
      </c>
      <c r="B8" s="128"/>
      <c r="C8" s="128"/>
      <c r="D8" s="128"/>
      <c r="E8" s="128"/>
      <c r="F8" s="23">
        <v>0.5</v>
      </c>
      <c r="G8" s="37">
        <v>66.41</v>
      </c>
      <c r="H8" s="41">
        <f>5000*G8*F8/100</f>
        <v>1660.25</v>
      </c>
      <c r="I8" s="24">
        <v>0.5</v>
      </c>
      <c r="J8" s="49">
        <v>67.27</v>
      </c>
      <c r="K8" s="41">
        <f>5000*J8*I8/100</f>
        <v>1681.75</v>
      </c>
      <c r="L8" s="24">
        <v>1.5</v>
      </c>
      <c r="M8" s="49">
        <v>148.61</v>
      </c>
      <c r="N8" s="41">
        <f>5000*M8*L8/100</f>
        <v>11145.750000000002</v>
      </c>
      <c r="O8" s="24">
        <v>3.5</v>
      </c>
      <c r="P8" s="49">
        <v>66.25</v>
      </c>
      <c r="Q8" s="41">
        <f>5000*P8*O8/100</f>
        <v>11593.75</v>
      </c>
      <c r="R8" s="24">
        <v>0.5</v>
      </c>
      <c r="S8" s="49">
        <v>65.05</v>
      </c>
      <c r="T8" s="44">
        <f>5000*S8*R8/100</f>
        <v>1626.25</v>
      </c>
      <c r="U8" s="49">
        <v>63.98</v>
      </c>
      <c r="V8" s="44">
        <f>5000*U8*R8/100</f>
        <v>1599.5</v>
      </c>
      <c r="W8" s="49"/>
      <c r="X8" s="44">
        <f>5000*W8*R8/100</f>
        <v>0</v>
      </c>
      <c r="Y8" s="49"/>
      <c r="Z8" s="44">
        <f>5000*Y8*R8/100</f>
        <v>0</v>
      </c>
      <c r="AA8" s="49"/>
      <c r="AB8" s="44">
        <f>5000*AA8*R8/100</f>
        <v>0</v>
      </c>
      <c r="AC8" s="49"/>
      <c r="AD8" s="44">
        <f aca="true" t="shared" si="0" ref="AD8:AD42">2000*AC8*R8/100</f>
        <v>0</v>
      </c>
      <c r="AE8" s="49"/>
      <c r="AF8" s="44">
        <f aca="true" t="shared" si="1" ref="AF8:AF42">2000*AE8*R8/100</f>
        <v>0</v>
      </c>
      <c r="AG8" s="49"/>
      <c r="AH8" s="44">
        <f aca="true" t="shared" si="2" ref="AH8:AH42">2000*AG8*R8/100</f>
        <v>0</v>
      </c>
      <c r="AI8" s="49"/>
      <c r="AJ8" s="44">
        <f aca="true" t="shared" si="3" ref="AJ8:AJ42">2000*AI8*R8/100</f>
        <v>0</v>
      </c>
      <c r="AK8" s="49"/>
      <c r="AL8" s="44">
        <f aca="true" t="shared" si="4" ref="AL8:AL42">2000*AK8*R8/100</f>
        <v>0</v>
      </c>
      <c r="AM8" s="49"/>
      <c r="AN8" s="44">
        <f aca="true" t="shared" si="5" ref="AN8:AN42">2000*AM8*R8/100</f>
        <v>0</v>
      </c>
      <c r="AO8" s="49"/>
      <c r="AP8" s="44">
        <f aca="true" t="shared" si="6" ref="AP8:AP42">2000*AO8*R8/100</f>
        <v>0</v>
      </c>
      <c r="AQ8" s="2" t="s">
        <v>7</v>
      </c>
      <c r="AR8" s="3"/>
      <c r="AS8" s="3"/>
    </row>
    <row r="9" spans="1:45" ht="24.75" customHeight="1">
      <c r="A9" s="127" t="s">
        <v>70</v>
      </c>
      <c r="B9" s="128"/>
      <c r="C9" s="128"/>
      <c r="D9" s="128"/>
      <c r="E9" s="129"/>
      <c r="F9" s="12">
        <v>0.15</v>
      </c>
      <c r="G9" s="37">
        <v>271.91</v>
      </c>
      <c r="H9" s="41">
        <f>1500*G9*F9/100</f>
        <v>611.7975000000001</v>
      </c>
      <c r="I9" s="14">
        <v>0.3</v>
      </c>
      <c r="J9" s="49">
        <v>280.48</v>
      </c>
      <c r="K9" s="41">
        <f>1500*J9*I9/100</f>
        <v>1262.16</v>
      </c>
      <c r="L9" s="14">
        <v>0.3</v>
      </c>
      <c r="M9" s="49">
        <v>561.24</v>
      </c>
      <c r="N9" s="41">
        <f>1500*M9*L9/100</f>
        <v>2525.58</v>
      </c>
      <c r="O9" s="14">
        <v>0.2</v>
      </c>
      <c r="P9" s="49">
        <v>275.15</v>
      </c>
      <c r="Q9" s="41">
        <f>1500*P9*O9/100</f>
        <v>825.45</v>
      </c>
      <c r="R9" s="14">
        <v>0.1</v>
      </c>
      <c r="S9" s="49">
        <v>271.2</v>
      </c>
      <c r="T9" s="44">
        <f>1500*S9*R9/100</f>
        <v>406.8</v>
      </c>
      <c r="U9" s="49">
        <v>266.73</v>
      </c>
      <c r="V9" s="44">
        <f>1500*U9*R9/100</f>
        <v>400.095</v>
      </c>
      <c r="W9" s="49">
        <v>264.54</v>
      </c>
      <c r="X9" s="44">
        <f>1500*W9*R9/100</f>
        <v>396.81000000000006</v>
      </c>
      <c r="Y9" s="49">
        <v>263.8</v>
      </c>
      <c r="Z9" s="44">
        <f>1500*Y9*R9/100</f>
        <v>395.7</v>
      </c>
      <c r="AA9" s="49">
        <v>247.28</v>
      </c>
      <c r="AB9" s="44">
        <f>1500*AA9*R9/100</f>
        <v>370.92</v>
      </c>
      <c r="AC9" s="49">
        <v>240.3</v>
      </c>
      <c r="AD9" s="44">
        <f>1500*AC9*R9/100</f>
        <v>360.45</v>
      </c>
      <c r="AE9" s="49">
        <v>231.95</v>
      </c>
      <c r="AF9" s="44">
        <f>1500*AE9*R9/100</f>
        <v>347.925</v>
      </c>
      <c r="AG9" s="49">
        <v>217.84</v>
      </c>
      <c r="AH9" s="44">
        <f>1500*AG9*R9/100</f>
        <v>326.76</v>
      </c>
      <c r="AI9" s="49">
        <v>252.15</v>
      </c>
      <c r="AJ9" s="44">
        <f>1500*AI9*R9/100</f>
        <v>378.225</v>
      </c>
      <c r="AK9" s="49">
        <v>261.14</v>
      </c>
      <c r="AL9" s="44">
        <f>1500*AK9*R9/100</f>
        <v>391.71</v>
      </c>
      <c r="AM9" s="49">
        <v>244.61</v>
      </c>
      <c r="AN9" s="44">
        <f>1500*AM9*R9/100</f>
        <v>366.915</v>
      </c>
      <c r="AO9" s="49">
        <v>279.46</v>
      </c>
      <c r="AP9" s="44">
        <f>1500*AO9*R9/100</f>
        <v>419.19</v>
      </c>
      <c r="AQ9" s="2" t="s">
        <v>7</v>
      </c>
      <c r="AR9" s="3"/>
      <c r="AS9" s="3"/>
    </row>
    <row r="10" spans="1:45" ht="16.5" customHeight="1">
      <c r="A10" s="132" t="s">
        <v>71</v>
      </c>
      <c r="B10" s="133"/>
      <c r="C10" s="133"/>
      <c r="D10" s="133"/>
      <c r="E10" s="184"/>
      <c r="F10" s="12">
        <v>0.7</v>
      </c>
      <c r="G10" s="37"/>
      <c r="H10" s="41">
        <f aca="true" t="shared" si="7" ref="H10:H42">2000*G10*F10/100</f>
        <v>0</v>
      </c>
      <c r="I10" s="14">
        <v>0.7</v>
      </c>
      <c r="J10" s="49"/>
      <c r="K10" s="41">
        <f aca="true" t="shared" si="8" ref="K10:K42">2000*J10*I10/100</f>
        <v>0</v>
      </c>
      <c r="L10" s="14">
        <v>0.7</v>
      </c>
      <c r="M10" s="49"/>
      <c r="N10" s="41">
        <f aca="true" t="shared" si="9" ref="N10:N42">2000*M10*L10/100</f>
        <v>0</v>
      </c>
      <c r="O10" s="14">
        <v>0.7</v>
      </c>
      <c r="P10" s="49"/>
      <c r="Q10" s="41">
        <f aca="true" t="shared" si="10" ref="Q10:Q42">2000*P10*O10/100</f>
        <v>0</v>
      </c>
      <c r="R10" s="14">
        <v>0.7</v>
      </c>
      <c r="S10" s="49"/>
      <c r="T10" s="44">
        <f aca="true" t="shared" si="11" ref="T10:T42">2000*S10*R10/100</f>
        <v>0</v>
      </c>
      <c r="U10" s="49"/>
      <c r="V10" s="44">
        <f aca="true" t="shared" si="12" ref="V10:V42">2000*U10*R10/100</f>
        <v>0</v>
      </c>
      <c r="W10" s="49"/>
      <c r="X10" s="44">
        <f aca="true" t="shared" si="13" ref="X10:X42">2000*W10*R10/100</f>
        <v>0</v>
      </c>
      <c r="Y10" s="49"/>
      <c r="Z10" s="44">
        <f aca="true" t="shared" si="14" ref="Z10:Z42">2000*Y10*R10/100</f>
        <v>0</v>
      </c>
      <c r="AA10" s="49"/>
      <c r="AB10" s="44">
        <f aca="true" t="shared" si="15" ref="AB10:AB42">2000*AA10*R10/100</f>
        <v>0</v>
      </c>
      <c r="AC10" s="49"/>
      <c r="AD10" s="44">
        <f t="shared" si="0"/>
        <v>0</v>
      </c>
      <c r="AE10" s="49"/>
      <c r="AF10" s="44">
        <f t="shared" si="1"/>
        <v>0</v>
      </c>
      <c r="AG10" s="49"/>
      <c r="AH10" s="44">
        <f t="shared" si="2"/>
        <v>0</v>
      </c>
      <c r="AI10" s="49"/>
      <c r="AJ10" s="44">
        <f t="shared" si="3"/>
        <v>0</v>
      </c>
      <c r="AK10" s="49"/>
      <c r="AL10" s="44">
        <f t="shared" si="4"/>
        <v>0</v>
      </c>
      <c r="AM10" s="49"/>
      <c r="AN10" s="44">
        <f t="shared" si="5"/>
        <v>0</v>
      </c>
      <c r="AO10" s="49"/>
      <c r="AP10" s="44">
        <f t="shared" si="6"/>
        <v>0</v>
      </c>
      <c r="AQ10" s="2"/>
      <c r="AR10" s="3"/>
      <c r="AS10" s="3"/>
    </row>
    <row r="11" spans="1:45" ht="12" customHeight="1">
      <c r="A11" s="132" t="s">
        <v>72</v>
      </c>
      <c r="B11" s="133"/>
      <c r="C11" s="133"/>
      <c r="D11" s="133"/>
      <c r="E11" s="133"/>
      <c r="F11" s="12">
        <v>1.5</v>
      </c>
      <c r="G11" s="37"/>
      <c r="H11" s="41">
        <f t="shared" si="7"/>
        <v>0</v>
      </c>
      <c r="I11" s="14">
        <v>0.8</v>
      </c>
      <c r="J11" s="49"/>
      <c r="K11" s="41">
        <f t="shared" si="8"/>
        <v>0</v>
      </c>
      <c r="L11" s="14">
        <v>0.8</v>
      </c>
      <c r="M11" s="49"/>
      <c r="N11" s="41">
        <f t="shared" si="9"/>
        <v>0</v>
      </c>
      <c r="O11" s="14">
        <v>1.5</v>
      </c>
      <c r="P11" s="49"/>
      <c r="Q11" s="41">
        <f t="shared" si="10"/>
        <v>0</v>
      </c>
      <c r="R11" s="14">
        <v>1.5</v>
      </c>
      <c r="S11" s="49"/>
      <c r="T11" s="44">
        <f t="shared" si="11"/>
        <v>0</v>
      </c>
      <c r="U11" s="49"/>
      <c r="V11" s="44">
        <f t="shared" si="12"/>
        <v>0</v>
      </c>
      <c r="W11" s="49"/>
      <c r="X11" s="44">
        <f t="shared" si="13"/>
        <v>0</v>
      </c>
      <c r="Y11" s="49"/>
      <c r="Z11" s="44">
        <f t="shared" si="14"/>
        <v>0</v>
      </c>
      <c r="AA11" s="49"/>
      <c r="AB11" s="44">
        <f t="shared" si="15"/>
        <v>0</v>
      </c>
      <c r="AC11" s="49"/>
      <c r="AD11" s="44">
        <f t="shared" si="0"/>
        <v>0</v>
      </c>
      <c r="AE11" s="49"/>
      <c r="AF11" s="44">
        <f t="shared" si="1"/>
        <v>0</v>
      </c>
      <c r="AG11" s="49"/>
      <c r="AH11" s="44">
        <f t="shared" si="2"/>
        <v>0</v>
      </c>
      <c r="AI11" s="49"/>
      <c r="AJ11" s="44">
        <f t="shared" si="3"/>
        <v>0</v>
      </c>
      <c r="AK11" s="49"/>
      <c r="AL11" s="44">
        <f t="shared" si="4"/>
        <v>0</v>
      </c>
      <c r="AM11" s="49"/>
      <c r="AN11" s="44">
        <f t="shared" si="5"/>
        <v>0</v>
      </c>
      <c r="AO11" s="49"/>
      <c r="AP11" s="44">
        <f t="shared" si="6"/>
        <v>0</v>
      </c>
      <c r="AQ11" s="2"/>
      <c r="AR11" s="3"/>
      <c r="AS11" s="3"/>
    </row>
    <row r="12" spans="1:45" ht="12.75">
      <c r="A12" s="185" t="s">
        <v>9</v>
      </c>
      <c r="B12" s="127" t="s">
        <v>73</v>
      </c>
      <c r="C12" s="128"/>
      <c r="D12" s="128"/>
      <c r="E12" s="128"/>
      <c r="F12" s="12">
        <v>12.5</v>
      </c>
      <c r="G12" s="37">
        <v>180.33</v>
      </c>
      <c r="H12" s="41">
        <f>30*G12*F12/100</f>
        <v>676.2375</v>
      </c>
      <c r="I12" s="14">
        <v>12.5</v>
      </c>
      <c r="J12" s="49"/>
      <c r="K12" s="41">
        <f>30*J12*I12/100</f>
        <v>0</v>
      </c>
      <c r="L12" s="14">
        <v>4</v>
      </c>
      <c r="M12" s="49">
        <v>567.4</v>
      </c>
      <c r="N12" s="41">
        <f>30*M12*L12/100</f>
        <v>680.88</v>
      </c>
      <c r="O12" s="14">
        <v>6</v>
      </c>
      <c r="P12" s="49">
        <v>179.9</v>
      </c>
      <c r="Q12" s="41">
        <f>30*P12*O12/100</f>
        <v>323.82</v>
      </c>
      <c r="R12" s="14">
        <v>12.5</v>
      </c>
      <c r="S12" s="49"/>
      <c r="T12" s="44">
        <f t="shared" si="11"/>
        <v>0</v>
      </c>
      <c r="U12" s="49"/>
      <c r="V12" s="44">
        <f t="shared" si="12"/>
        <v>0</v>
      </c>
      <c r="W12" s="49"/>
      <c r="X12" s="44">
        <f t="shared" si="13"/>
        <v>0</v>
      </c>
      <c r="Y12" s="49"/>
      <c r="Z12" s="44">
        <f t="shared" si="14"/>
        <v>0</v>
      </c>
      <c r="AA12" s="49"/>
      <c r="AB12" s="44">
        <f t="shared" si="15"/>
        <v>0</v>
      </c>
      <c r="AC12" s="49"/>
      <c r="AD12" s="44">
        <f t="shared" si="0"/>
        <v>0</v>
      </c>
      <c r="AE12" s="49"/>
      <c r="AF12" s="44">
        <f t="shared" si="1"/>
        <v>0</v>
      </c>
      <c r="AG12" s="49"/>
      <c r="AH12" s="44">
        <f t="shared" si="2"/>
        <v>0</v>
      </c>
      <c r="AI12" s="49"/>
      <c r="AJ12" s="44">
        <f t="shared" si="3"/>
        <v>0</v>
      </c>
      <c r="AK12" s="49"/>
      <c r="AL12" s="44">
        <f t="shared" si="4"/>
        <v>0</v>
      </c>
      <c r="AM12" s="49"/>
      <c r="AN12" s="44">
        <f t="shared" si="5"/>
        <v>0</v>
      </c>
      <c r="AO12" s="49"/>
      <c r="AP12" s="44">
        <f t="shared" si="6"/>
        <v>0</v>
      </c>
      <c r="AQ12" s="2" t="s">
        <v>7</v>
      </c>
      <c r="AR12" s="3"/>
      <c r="AS12" s="3"/>
    </row>
    <row r="13" spans="1:45" ht="25.5" customHeight="1">
      <c r="A13" s="186"/>
      <c r="B13" s="127" t="s">
        <v>74</v>
      </c>
      <c r="C13" s="128"/>
      <c r="D13" s="128"/>
      <c r="E13" s="128"/>
      <c r="F13" s="12">
        <v>2</v>
      </c>
      <c r="G13" s="37"/>
      <c r="H13" s="41">
        <f t="shared" si="7"/>
        <v>0</v>
      </c>
      <c r="I13" s="14">
        <v>2</v>
      </c>
      <c r="J13" s="49"/>
      <c r="K13" s="41">
        <f t="shared" si="8"/>
        <v>0</v>
      </c>
      <c r="L13" s="14">
        <v>2</v>
      </c>
      <c r="M13" s="49"/>
      <c r="N13" s="41">
        <f t="shared" si="9"/>
        <v>0</v>
      </c>
      <c r="O13" s="14">
        <v>2</v>
      </c>
      <c r="P13" s="49"/>
      <c r="Q13" s="41">
        <f t="shared" si="10"/>
        <v>0</v>
      </c>
      <c r="R13" s="14">
        <v>2</v>
      </c>
      <c r="S13" s="49"/>
      <c r="T13" s="44">
        <f t="shared" si="11"/>
        <v>0</v>
      </c>
      <c r="U13" s="49"/>
      <c r="V13" s="44">
        <f t="shared" si="12"/>
        <v>0</v>
      </c>
      <c r="W13" s="49"/>
      <c r="X13" s="44">
        <f t="shared" si="13"/>
        <v>0</v>
      </c>
      <c r="Y13" s="49"/>
      <c r="Z13" s="44">
        <f t="shared" si="14"/>
        <v>0</v>
      </c>
      <c r="AA13" s="49"/>
      <c r="AB13" s="44">
        <f t="shared" si="15"/>
        <v>0</v>
      </c>
      <c r="AC13" s="49"/>
      <c r="AD13" s="44">
        <f t="shared" si="0"/>
        <v>0</v>
      </c>
      <c r="AE13" s="49"/>
      <c r="AF13" s="44">
        <f t="shared" si="1"/>
        <v>0</v>
      </c>
      <c r="AG13" s="49"/>
      <c r="AH13" s="44">
        <f t="shared" si="2"/>
        <v>0</v>
      </c>
      <c r="AI13" s="49"/>
      <c r="AJ13" s="44">
        <f t="shared" si="3"/>
        <v>0</v>
      </c>
      <c r="AK13" s="49"/>
      <c r="AL13" s="44">
        <f t="shared" si="4"/>
        <v>0</v>
      </c>
      <c r="AM13" s="49"/>
      <c r="AN13" s="44">
        <f t="shared" si="5"/>
        <v>0</v>
      </c>
      <c r="AO13" s="49"/>
      <c r="AP13" s="44">
        <f t="shared" si="6"/>
        <v>0</v>
      </c>
      <c r="AQ13" s="35"/>
      <c r="AR13" s="3"/>
      <c r="AS13" s="3"/>
    </row>
    <row r="14" spans="1:45" ht="12.75">
      <c r="A14" s="284"/>
      <c r="B14" s="127" t="s">
        <v>12</v>
      </c>
      <c r="C14" s="128"/>
      <c r="D14" s="128"/>
      <c r="E14" s="128"/>
      <c r="F14" s="12">
        <v>12.5</v>
      </c>
      <c r="G14" s="37"/>
      <c r="H14" s="41">
        <f t="shared" si="7"/>
        <v>0</v>
      </c>
      <c r="I14" s="14">
        <v>12.5</v>
      </c>
      <c r="J14" s="49"/>
      <c r="K14" s="41">
        <f t="shared" si="8"/>
        <v>0</v>
      </c>
      <c r="L14" s="14">
        <v>4</v>
      </c>
      <c r="M14" s="49"/>
      <c r="N14" s="41">
        <f t="shared" si="9"/>
        <v>0</v>
      </c>
      <c r="O14" s="14">
        <v>6</v>
      </c>
      <c r="P14" s="49"/>
      <c r="Q14" s="41">
        <f t="shared" si="10"/>
        <v>0</v>
      </c>
      <c r="R14" s="14">
        <v>12.5</v>
      </c>
      <c r="S14" s="49"/>
      <c r="T14" s="44">
        <f t="shared" si="11"/>
        <v>0</v>
      </c>
      <c r="U14" s="49"/>
      <c r="V14" s="44">
        <f t="shared" si="12"/>
        <v>0</v>
      </c>
      <c r="W14" s="49"/>
      <c r="X14" s="44">
        <f t="shared" si="13"/>
        <v>0</v>
      </c>
      <c r="Y14" s="49"/>
      <c r="Z14" s="44">
        <f t="shared" si="14"/>
        <v>0</v>
      </c>
      <c r="AA14" s="49"/>
      <c r="AB14" s="44">
        <f t="shared" si="15"/>
        <v>0</v>
      </c>
      <c r="AC14" s="49"/>
      <c r="AD14" s="44">
        <f t="shared" si="0"/>
        <v>0</v>
      </c>
      <c r="AE14" s="49"/>
      <c r="AF14" s="44">
        <f t="shared" si="1"/>
        <v>0</v>
      </c>
      <c r="AG14" s="49"/>
      <c r="AH14" s="44">
        <f t="shared" si="2"/>
        <v>0</v>
      </c>
      <c r="AI14" s="49"/>
      <c r="AJ14" s="44">
        <f t="shared" si="3"/>
        <v>0</v>
      </c>
      <c r="AK14" s="49"/>
      <c r="AL14" s="44">
        <f t="shared" si="4"/>
        <v>0</v>
      </c>
      <c r="AM14" s="49"/>
      <c r="AN14" s="44">
        <f t="shared" si="5"/>
        <v>0</v>
      </c>
      <c r="AO14" s="49"/>
      <c r="AP14" s="44">
        <f t="shared" si="6"/>
        <v>0</v>
      </c>
      <c r="AQ14" s="2" t="s">
        <v>7</v>
      </c>
      <c r="AR14" s="4"/>
      <c r="AS14" s="3"/>
    </row>
    <row r="15" spans="1:45" ht="26.25" customHeight="1">
      <c r="A15" s="285" t="s">
        <v>13</v>
      </c>
      <c r="B15" s="127" t="s">
        <v>75</v>
      </c>
      <c r="C15" s="128"/>
      <c r="D15" s="128"/>
      <c r="E15" s="128"/>
      <c r="F15" s="12">
        <v>4</v>
      </c>
      <c r="G15" s="37">
        <v>66.41</v>
      </c>
      <c r="H15" s="41">
        <f>10000*G15*F15/100</f>
        <v>26564</v>
      </c>
      <c r="I15" s="14">
        <v>18</v>
      </c>
      <c r="J15" s="49">
        <v>67.27</v>
      </c>
      <c r="K15" s="41">
        <f>10000*J15*I15/100</f>
        <v>121086</v>
      </c>
      <c r="L15" s="14">
        <v>18</v>
      </c>
      <c r="M15" s="49">
        <v>148.61</v>
      </c>
      <c r="N15" s="41">
        <f t="shared" si="9"/>
        <v>53499.6</v>
      </c>
      <c r="O15" s="14">
        <v>18</v>
      </c>
      <c r="P15" s="49">
        <v>66.25</v>
      </c>
      <c r="Q15" s="41">
        <f t="shared" si="10"/>
        <v>23850</v>
      </c>
      <c r="R15" s="14">
        <v>3.5</v>
      </c>
      <c r="S15" s="49">
        <v>65.05</v>
      </c>
      <c r="T15" s="44">
        <f t="shared" si="11"/>
        <v>4553.5</v>
      </c>
      <c r="U15" s="49">
        <v>63.98</v>
      </c>
      <c r="V15" s="44">
        <f t="shared" si="12"/>
        <v>4478.6</v>
      </c>
      <c r="W15" s="49"/>
      <c r="X15" s="44">
        <f t="shared" si="13"/>
        <v>0</v>
      </c>
      <c r="Y15" s="49"/>
      <c r="Z15" s="44">
        <f t="shared" si="14"/>
        <v>0</v>
      </c>
      <c r="AA15" s="49"/>
      <c r="AB15" s="44">
        <f t="shared" si="15"/>
        <v>0</v>
      </c>
      <c r="AC15" s="49"/>
      <c r="AD15" s="44">
        <f t="shared" si="0"/>
        <v>0</v>
      </c>
      <c r="AE15" s="49"/>
      <c r="AF15" s="44">
        <f t="shared" si="1"/>
        <v>0</v>
      </c>
      <c r="AG15" s="49"/>
      <c r="AH15" s="44">
        <f t="shared" si="2"/>
        <v>0</v>
      </c>
      <c r="AI15" s="49"/>
      <c r="AJ15" s="44">
        <f t="shared" si="3"/>
        <v>0</v>
      </c>
      <c r="AK15" s="49"/>
      <c r="AL15" s="44">
        <f t="shared" si="4"/>
        <v>0</v>
      </c>
      <c r="AM15" s="49"/>
      <c r="AN15" s="44">
        <f t="shared" si="5"/>
        <v>0</v>
      </c>
      <c r="AO15" s="49"/>
      <c r="AP15" s="44">
        <f t="shared" si="6"/>
        <v>0</v>
      </c>
      <c r="AQ15" s="14">
        <v>2.5</v>
      </c>
      <c r="AR15" s="5">
        <v>100</v>
      </c>
      <c r="AS15" s="3"/>
    </row>
    <row r="16" spans="1:45" ht="22.5" customHeight="1">
      <c r="A16" s="286"/>
      <c r="B16" s="127" t="s">
        <v>76</v>
      </c>
      <c r="C16" s="128"/>
      <c r="D16" s="128"/>
      <c r="E16" s="128"/>
      <c r="F16" s="12">
        <v>5.5</v>
      </c>
      <c r="G16" s="37"/>
      <c r="H16" s="41">
        <f t="shared" si="7"/>
        <v>0</v>
      </c>
      <c r="I16" s="14">
        <v>10</v>
      </c>
      <c r="J16" s="49"/>
      <c r="K16" s="41">
        <f t="shared" si="8"/>
        <v>0</v>
      </c>
      <c r="L16" s="14">
        <v>10</v>
      </c>
      <c r="M16" s="49"/>
      <c r="N16" s="41">
        <f t="shared" si="9"/>
        <v>0</v>
      </c>
      <c r="O16" s="14">
        <v>10</v>
      </c>
      <c r="P16" s="49"/>
      <c r="Q16" s="41">
        <f t="shared" si="10"/>
        <v>0</v>
      </c>
      <c r="R16" s="14">
        <v>5.5</v>
      </c>
      <c r="S16" s="49"/>
      <c r="T16" s="44">
        <f t="shared" si="11"/>
        <v>0</v>
      </c>
      <c r="U16" s="49"/>
      <c r="V16" s="44">
        <f t="shared" si="12"/>
        <v>0</v>
      </c>
      <c r="W16" s="49"/>
      <c r="X16" s="44">
        <f t="shared" si="13"/>
        <v>0</v>
      </c>
      <c r="Y16" s="49"/>
      <c r="Z16" s="44">
        <f t="shared" si="14"/>
        <v>0</v>
      </c>
      <c r="AA16" s="49"/>
      <c r="AB16" s="44">
        <f t="shared" si="15"/>
        <v>0</v>
      </c>
      <c r="AC16" s="49"/>
      <c r="AD16" s="44">
        <f t="shared" si="0"/>
        <v>0</v>
      </c>
      <c r="AE16" s="49"/>
      <c r="AF16" s="44">
        <f t="shared" si="1"/>
        <v>0</v>
      </c>
      <c r="AG16" s="49"/>
      <c r="AH16" s="44">
        <f t="shared" si="2"/>
        <v>0</v>
      </c>
      <c r="AI16" s="49"/>
      <c r="AJ16" s="44">
        <f t="shared" si="3"/>
        <v>0</v>
      </c>
      <c r="AK16" s="49"/>
      <c r="AL16" s="44">
        <f t="shared" si="4"/>
        <v>0</v>
      </c>
      <c r="AM16" s="49"/>
      <c r="AN16" s="44">
        <f t="shared" si="5"/>
        <v>0</v>
      </c>
      <c r="AO16" s="49"/>
      <c r="AP16" s="44">
        <f t="shared" si="6"/>
        <v>0</v>
      </c>
      <c r="AQ16" s="14">
        <v>3</v>
      </c>
      <c r="AR16" s="18"/>
      <c r="AS16" s="19"/>
    </row>
    <row r="17" spans="1:45" ht="36" customHeight="1">
      <c r="A17" s="286"/>
      <c r="B17" s="127" t="s">
        <v>77</v>
      </c>
      <c r="C17" s="128"/>
      <c r="D17" s="128"/>
      <c r="E17" s="128"/>
      <c r="F17" s="12">
        <v>2</v>
      </c>
      <c r="G17" s="54"/>
      <c r="H17" s="41">
        <f t="shared" si="7"/>
        <v>0</v>
      </c>
      <c r="I17" s="14">
        <v>2</v>
      </c>
      <c r="J17" s="49"/>
      <c r="K17" s="41">
        <f t="shared" si="8"/>
        <v>0</v>
      </c>
      <c r="L17" s="14">
        <v>2</v>
      </c>
      <c r="M17" s="49"/>
      <c r="N17" s="41">
        <f t="shared" si="9"/>
        <v>0</v>
      </c>
      <c r="O17" s="14">
        <v>2</v>
      </c>
      <c r="P17" s="49"/>
      <c r="Q17" s="41">
        <f t="shared" si="10"/>
        <v>0</v>
      </c>
      <c r="R17" s="14">
        <v>2</v>
      </c>
      <c r="S17" s="49"/>
      <c r="T17" s="44">
        <f t="shared" si="11"/>
        <v>0</v>
      </c>
      <c r="U17" s="49"/>
      <c r="V17" s="44">
        <f t="shared" si="12"/>
        <v>0</v>
      </c>
      <c r="W17" s="49"/>
      <c r="X17" s="44">
        <f t="shared" si="13"/>
        <v>0</v>
      </c>
      <c r="Y17" s="49"/>
      <c r="Z17" s="44">
        <f t="shared" si="14"/>
        <v>0</v>
      </c>
      <c r="AA17" s="49"/>
      <c r="AB17" s="44">
        <f t="shared" si="15"/>
        <v>0</v>
      </c>
      <c r="AC17" s="49"/>
      <c r="AD17" s="44">
        <f t="shared" si="0"/>
        <v>0</v>
      </c>
      <c r="AE17" s="49"/>
      <c r="AF17" s="44">
        <f t="shared" si="1"/>
        <v>0</v>
      </c>
      <c r="AG17" s="49"/>
      <c r="AH17" s="44">
        <f t="shared" si="2"/>
        <v>0</v>
      </c>
      <c r="AI17" s="49"/>
      <c r="AJ17" s="44">
        <f t="shared" si="3"/>
        <v>0</v>
      </c>
      <c r="AK17" s="49"/>
      <c r="AL17" s="44">
        <f t="shared" si="4"/>
        <v>0</v>
      </c>
      <c r="AM17" s="49"/>
      <c r="AN17" s="44">
        <f t="shared" si="5"/>
        <v>0</v>
      </c>
      <c r="AO17" s="49"/>
      <c r="AP17" s="44">
        <f t="shared" si="6"/>
        <v>0</v>
      </c>
      <c r="AQ17" s="14">
        <v>2</v>
      </c>
      <c r="AR17" s="5"/>
      <c r="AS17" s="3"/>
    </row>
    <row r="18" spans="1:45" ht="16.5" customHeight="1">
      <c r="A18" s="286"/>
      <c r="B18" s="127" t="s">
        <v>79</v>
      </c>
      <c r="C18" s="128"/>
      <c r="D18" s="128"/>
      <c r="E18" s="128"/>
      <c r="F18" s="12">
        <v>10</v>
      </c>
      <c r="G18" s="54"/>
      <c r="H18" s="41">
        <f t="shared" si="7"/>
        <v>0</v>
      </c>
      <c r="I18" s="14">
        <v>10</v>
      </c>
      <c r="J18" s="49"/>
      <c r="K18" s="41">
        <f t="shared" si="8"/>
        <v>0</v>
      </c>
      <c r="L18" s="14">
        <v>10</v>
      </c>
      <c r="M18" s="49"/>
      <c r="N18" s="41">
        <f t="shared" si="9"/>
        <v>0</v>
      </c>
      <c r="O18" s="14">
        <v>10</v>
      </c>
      <c r="P18" s="49"/>
      <c r="Q18" s="41">
        <f t="shared" si="10"/>
        <v>0</v>
      </c>
      <c r="R18" s="14">
        <v>10</v>
      </c>
      <c r="S18" s="49"/>
      <c r="T18" s="44">
        <f t="shared" si="11"/>
        <v>0</v>
      </c>
      <c r="U18" s="49"/>
      <c r="V18" s="44">
        <f t="shared" si="12"/>
        <v>0</v>
      </c>
      <c r="W18" s="49"/>
      <c r="X18" s="44">
        <f t="shared" si="13"/>
        <v>0</v>
      </c>
      <c r="Y18" s="49"/>
      <c r="Z18" s="44">
        <f t="shared" si="14"/>
        <v>0</v>
      </c>
      <c r="AA18" s="49"/>
      <c r="AB18" s="44">
        <f t="shared" si="15"/>
        <v>0</v>
      </c>
      <c r="AC18" s="49"/>
      <c r="AD18" s="44">
        <f t="shared" si="0"/>
        <v>0</v>
      </c>
      <c r="AE18" s="49"/>
      <c r="AF18" s="44">
        <f t="shared" si="1"/>
        <v>0</v>
      </c>
      <c r="AG18" s="49"/>
      <c r="AH18" s="44">
        <f t="shared" si="2"/>
        <v>0</v>
      </c>
      <c r="AI18" s="49"/>
      <c r="AJ18" s="44">
        <f t="shared" si="3"/>
        <v>0</v>
      </c>
      <c r="AK18" s="49"/>
      <c r="AL18" s="44">
        <f t="shared" si="4"/>
        <v>0</v>
      </c>
      <c r="AM18" s="49"/>
      <c r="AN18" s="44">
        <f t="shared" si="5"/>
        <v>0</v>
      </c>
      <c r="AO18" s="49"/>
      <c r="AP18" s="44">
        <f t="shared" si="6"/>
        <v>0</v>
      </c>
      <c r="AQ18" s="14">
        <v>15</v>
      </c>
      <c r="AR18" s="5"/>
      <c r="AS18" s="3"/>
    </row>
    <row r="19" spans="1:45" ht="12.75">
      <c r="A19" s="286"/>
      <c r="B19" s="134" t="s">
        <v>78</v>
      </c>
      <c r="C19" s="135"/>
      <c r="D19" s="135"/>
      <c r="E19" s="136"/>
      <c r="F19" s="12">
        <v>4</v>
      </c>
      <c r="G19" s="54"/>
      <c r="H19" s="41">
        <f t="shared" si="7"/>
        <v>0</v>
      </c>
      <c r="I19" s="14">
        <v>7</v>
      </c>
      <c r="J19" s="49"/>
      <c r="K19" s="41">
        <f t="shared" si="8"/>
        <v>0</v>
      </c>
      <c r="L19" s="14">
        <v>7</v>
      </c>
      <c r="M19" s="49"/>
      <c r="N19" s="41">
        <f t="shared" si="9"/>
        <v>0</v>
      </c>
      <c r="O19" s="14">
        <v>7</v>
      </c>
      <c r="P19" s="49"/>
      <c r="Q19" s="41">
        <f t="shared" si="10"/>
        <v>0</v>
      </c>
      <c r="R19" s="14">
        <v>3.5</v>
      </c>
      <c r="S19" s="49"/>
      <c r="T19" s="44">
        <f t="shared" si="11"/>
        <v>0</v>
      </c>
      <c r="U19" s="49"/>
      <c r="V19" s="44">
        <f t="shared" si="12"/>
        <v>0</v>
      </c>
      <c r="W19" s="49"/>
      <c r="X19" s="44">
        <f t="shared" si="13"/>
        <v>0</v>
      </c>
      <c r="Y19" s="49"/>
      <c r="Z19" s="44">
        <f t="shared" si="14"/>
        <v>0</v>
      </c>
      <c r="AA19" s="49"/>
      <c r="AB19" s="44">
        <f t="shared" si="15"/>
        <v>0</v>
      </c>
      <c r="AC19" s="49"/>
      <c r="AD19" s="44">
        <f t="shared" si="0"/>
        <v>0</v>
      </c>
      <c r="AE19" s="49"/>
      <c r="AF19" s="44">
        <f t="shared" si="1"/>
        <v>0</v>
      </c>
      <c r="AG19" s="49"/>
      <c r="AH19" s="44">
        <f t="shared" si="2"/>
        <v>0</v>
      </c>
      <c r="AI19" s="49"/>
      <c r="AJ19" s="44">
        <f t="shared" si="3"/>
        <v>0</v>
      </c>
      <c r="AK19" s="49"/>
      <c r="AL19" s="44">
        <f t="shared" si="4"/>
        <v>0</v>
      </c>
      <c r="AM19" s="49"/>
      <c r="AN19" s="44">
        <f t="shared" si="5"/>
        <v>0</v>
      </c>
      <c r="AO19" s="49"/>
      <c r="AP19" s="44">
        <f t="shared" si="6"/>
        <v>0</v>
      </c>
      <c r="AQ19" s="14">
        <v>3</v>
      </c>
      <c r="AR19" s="5"/>
      <c r="AS19" s="3"/>
    </row>
    <row r="20" spans="1:45" ht="12.75">
      <c r="A20" s="286"/>
      <c r="B20" s="127" t="s">
        <v>17</v>
      </c>
      <c r="C20" s="128"/>
      <c r="D20" s="128"/>
      <c r="E20" s="128"/>
      <c r="F20" s="12">
        <v>4</v>
      </c>
      <c r="G20" s="37"/>
      <c r="H20" s="41">
        <f t="shared" si="7"/>
        <v>0</v>
      </c>
      <c r="I20" s="14">
        <v>7</v>
      </c>
      <c r="J20" s="49"/>
      <c r="K20" s="41">
        <f t="shared" si="8"/>
        <v>0</v>
      </c>
      <c r="L20" s="14">
        <v>7</v>
      </c>
      <c r="M20" s="49"/>
      <c r="N20" s="41">
        <f t="shared" si="9"/>
        <v>0</v>
      </c>
      <c r="O20" s="14">
        <v>7</v>
      </c>
      <c r="P20" s="49"/>
      <c r="Q20" s="41">
        <f t="shared" si="10"/>
        <v>0</v>
      </c>
      <c r="R20" s="14">
        <v>3.5</v>
      </c>
      <c r="S20" s="49"/>
      <c r="T20" s="44">
        <f t="shared" si="11"/>
        <v>0</v>
      </c>
      <c r="U20" s="49"/>
      <c r="V20" s="44">
        <f t="shared" si="12"/>
        <v>0</v>
      </c>
      <c r="W20" s="49"/>
      <c r="X20" s="44">
        <f t="shared" si="13"/>
        <v>0</v>
      </c>
      <c r="Y20" s="49"/>
      <c r="Z20" s="44">
        <f t="shared" si="14"/>
        <v>0</v>
      </c>
      <c r="AA20" s="49"/>
      <c r="AB20" s="44">
        <f t="shared" si="15"/>
        <v>0</v>
      </c>
      <c r="AC20" s="49"/>
      <c r="AD20" s="44">
        <f t="shared" si="0"/>
        <v>0</v>
      </c>
      <c r="AE20" s="49"/>
      <c r="AF20" s="44">
        <f t="shared" si="1"/>
        <v>0</v>
      </c>
      <c r="AG20" s="49"/>
      <c r="AH20" s="44">
        <f t="shared" si="2"/>
        <v>0</v>
      </c>
      <c r="AI20" s="49"/>
      <c r="AJ20" s="44">
        <f t="shared" si="3"/>
        <v>0</v>
      </c>
      <c r="AK20" s="49"/>
      <c r="AL20" s="44">
        <f t="shared" si="4"/>
        <v>0</v>
      </c>
      <c r="AM20" s="49"/>
      <c r="AN20" s="44">
        <f t="shared" si="5"/>
        <v>0</v>
      </c>
      <c r="AO20" s="49"/>
      <c r="AP20" s="44">
        <f t="shared" si="6"/>
        <v>0</v>
      </c>
      <c r="AQ20" s="14">
        <v>3</v>
      </c>
      <c r="AR20" s="5">
        <v>100</v>
      </c>
      <c r="AS20" s="3"/>
    </row>
    <row r="21" spans="1:45" ht="24" customHeight="1">
      <c r="A21" s="287"/>
      <c r="B21" s="127" t="s">
        <v>80</v>
      </c>
      <c r="C21" s="128"/>
      <c r="D21" s="128"/>
      <c r="E21" s="128"/>
      <c r="F21" s="12" t="s">
        <v>19</v>
      </c>
      <c r="G21" s="37"/>
      <c r="H21" s="41" t="e">
        <f t="shared" si="7"/>
        <v>#VALUE!</v>
      </c>
      <c r="I21" s="14" t="s">
        <v>19</v>
      </c>
      <c r="J21" s="49"/>
      <c r="K21" s="41" t="e">
        <f t="shared" si="8"/>
        <v>#VALUE!</v>
      </c>
      <c r="L21" s="14" t="s">
        <v>19</v>
      </c>
      <c r="M21" s="49"/>
      <c r="N21" s="41" t="e">
        <f t="shared" si="9"/>
        <v>#VALUE!</v>
      </c>
      <c r="O21" s="14" t="s">
        <v>19</v>
      </c>
      <c r="P21" s="49"/>
      <c r="Q21" s="41" t="e">
        <f t="shared" si="10"/>
        <v>#VALUE!</v>
      </c>
      <c r="R21" s="14" t="s">
        <v>19</v>
      </c>
      <c r="S21" s="49"/>
      <c r="T21" s="44" t="e">
        <f t="shared" si="11"/>
        <v>#VALUE!</v>
      </c>
      <c r="U21" s="49"/>
      <c r="V21" s="44" t="e">
        <f t="shared" si="12"/>
        <v>#VALUE!</v>
      </c>
      <c r="W21" s="49"/>
      <c r="X21" s="44" t="e">
        <f t="shared" si="13"/>
        <v>#VALUE!</v>
      </c>
      <c r="Y21" s="49"/>
      <c r="Z21" s="44" t="e">
        <f t="shared" si="14"/>
        <v>#VALUE!</v>
      </c>
      <c r="AA21" s="49"/>
      <c r="AB21" s="44" t="e">
        <f t="shared" si="15"/>
        <v>#VALUE!</v>
      </c>
      <c r="AC21" s="49"/>
      <c r="AD21" s="44" t="e">
        <f t="shared" si="0"/>
        <v>#VALUE!</v>
      </c>
      <c r="AE21" s="49"/>
      <c r="AF21" s="44" t="e">
        <f t="shared" si="1"/>
        <v>#VALUE!</v>
      </c>
      <c r="AG21" s="49"/>
      <c r="AH21" s="44" t="e">
        <f t="shared" si="2"/>
        <v>#VALUE!</v>
      </c>
      <c r="AI21" s="49"/>
      <c r="AJ21" s="44" t="e">
        <f t="shared" si="3"/>
        <v>#VALUE!</v>
      </c>
      <c r="AK21" s="49"/>
      <c r="AL21" s="44" t="e">
        <f t="shared" si="4"/>
        <v>#VALUE!</v>
      </c>
      <c r="AM21" s="49"/>
      <c r="AN21" s="44" t="e">
        <f t="shared" si="5"/>
        <v>#VALUE!</v>
      </c>
      <c r="AO21" s="49"/>
      <c r="AP21" s="44" t="e">
        <f t="shared" si="6"/>
        <v>#VALUE!</v>
      </c>
      <c r="AQ21" s="14">
        <v>400</v>
      </c>
      <c r="AR21" s="6"/>
      <c r="AS21" s="3"/>
    </row>
    <row r="22" spans="1:45" ht="33" customHeight="1">
      <c r="A22" s="202" t="s">
        <v>48</v>
      </c>
      <c r="B22" s="164" t="s">
        <v>81</v>
      </c>
      <c r="C22" s="165"/>
      <c r="D22" s="165"/>
      <c r="E22" s="165"/>
      <c r="F22" s="288">
        <v>4</v>
      </c>
      <c r="G22" s="37">
        <v>1200.25</v>
      </c>
      <c r="H22" s="41">
        <f t="shared" si="7"/>
        <v>96020</v>
      </c>
      <c r="I22" s="14">
        <v>2.5</v>
      </c>
      <c r="J22" s="49">
        <v>1238.04</v>
      </c>
      <c r="K22" s="41">
        <f t="shared" si="8"/>
        <v>61902</v>
      </c>
      <c r="L22" s="14">
        <v>3.5</v>
      </c>
      <c r="M22" s="49">
        <v>3106.57</v>
      </c>
      <c r="N22" s="41">
        <f t="shared" si="9"/>
        <v>217459.9</v>
      </c>
      <c r="O22" s="171">
        <v>4</v>
      </c>
      <c r="P22" s="49">
        <v>1219.28</v>
      </c>
      <c r="Q22" s="41">
        <f t="shared" si="10"/>
        <v>97542.4</v>
      </c>
      <c r="R22" s="171">
        <v>2.5</v>
      </c>
      <c r="S22" s="49">
        <v>1197.12</v>
      </c>
      <c r="T22" s="44">
        <f t="shared" si="11"/>
        <v>59856</v>
      </c>
      <c r="U22" s="49">
        <v>1177.39</v>
      </c>
      <c r="V22" s="44">
        <f t="shared" si="12"/>
        <v>58869.5</v>
      </c>
      <c r="W22" s="49">
        <v>1168.73</v>
      </c>
      <c r="X22" s="44">
        <f t="shared" si="13"/>
        <v>58436.5</v>
      </c>
      <c r="Y22" s="49">
        <v>1164.45</v>
      </c>
      <c r="Z22" s="44">
        <f t="shared" si="14"/>
        <v>58222.5</v>
      </c>
      <c r="AA22" s="49">
        <v>1091.53</v>
      </c>
      <c r="AB22" s="44">
        <f t="shared" si="15"/>
        <v>54576.5</v>
      </c>
      <c r="AC22" s="49">
        <v>1060.72</v>
      </c>
      <c r="AD22" s="44">
        <f t="shared" si="0"/>
        <v>53036</v>
      </c>
      <c r="AE22" s="49">
        <v>1023.86</v>
      </c>
      <c r="AF22" s="44">
        <f t="shared" si="1"/>
        <v>51193</v>
      </c>
      <c r="AG22" s="49">
        <v>961.58</v>
      </c>
      <c r="AH22" s="44">
        <f t="shared" si="2"/>
        <v>48079</v>
      </c>
      <c r="AI22" s="49">
        <v>1113.03</v>
      </c>
      <c r="AJ22" s="44">
        <f t="shared" si="3"/>
        <v>55651.5</v>
      </c>
      <c r="AK22" s="49">
        <v>1152.71</v>
      </c>
      <c r="AL22" s="44">
        <f t="shared" si="4"/>
        <v>57635.5</v>
      </c>
      <c r="AM22" s="49">
        <v>1079.74</v>
      </c>
      <c r="AN22" s="44">
        <f t="shared" si="5"/>
        <v>53987</v>
      </c>
      <c r="AO22" s="49">
        <v>1233.58</v>
      </c>
      <c r="AP22" s="44">
        <f t="shared" si="6"/>
        <v>61679</v>
      </c>
      <c r="AQ22" s="213"/>
      <c r="AR22" s="193"/>
      <c r="AS22" s="193"/>
    </row>
    <row r="23" spans="1:45" ht="12.75" customHeight="1" hidden="1">
      <c r="A23" s="203"/>
      <c r="B23" s="166"/>
      <c r="C23" s="167"/>
      <c r="D23" s="167"/>
      <c r="E23" s="167"/>
      <c r="F23" s="289"/>
      <c r="G23" s="37"/>
      <c r="H23" s="41">
        <f t="shared" si="7"/>
        <v>0</v>
      </c>
      <c r="I23" s="14"/>
      <c r="J23" s="49"/>
      <c r="K23" s="41">
        <f t="shared" si="8"/>
        <v>0</v>
      </c>
      <c r="L23" s="14"/>
      <c r="M23" s="49"/>
      <c r="N23" s="41">
        <f t="shared" si="9"/>
        <v>0</v>
      </c>
      <c r="O23" s="171"/>
      <c r="P23" s="49"/>
      <c r="Q23" s="41">
        <f t="shared" si="10"/>
        <v>0</v>
      </c>
      <c r="R23" s="171"/>
      <c r="S23" s="49"/>
      <c r="T23" s="44">
        <f t="shared" si="11"/>
        <v>0</v>
      </c>
      <c r="U23" s="49"/>
      <c r="V23" s="44">
        <f t="shared" si="12"/>
        <v>0</v>
      </c>
      <c r="W23" s="49"/>
      <c r="X23" s="44">
        <f t="shared" si="13"/>
        <v>0</v>
      </c>
      <c r="Y23" s="49"/>
      <c r="Z23" s="44">
        <f t="shared" si="14"/>
        <v>0</v>
      </c>
      <c r="AA23" s="49"/>
      <c r="AB23" s="44">
        <f t="shared" si="15"/>
        <v>0</v>
      </c>
      <c r="AC23" s="49"/>
      <c r="AD23" s="44">
        <f t="shared" si="0"/>
        <v>0</v>
      </c>
      <c r="AE23" s="49"/>
      <c r="AF23" s="44">
        <f t="shared" si="1"/>
        <v>0</v>
      </c>
      <c r="AG23" s="49"/>
      <c r="AH23" s="44">
        <f t="shared" si="2"/>
        <v>0</v>
      </c>
      <c r="AI23" s="49"/>
      <c r="AJ23" s="44">
        <f t="shared" si="3"/>
        <v>0</v>
      </c>
      <c r="AK23" s="49"/>
      <c r="AL23" s="44">
        <f t="shared" si="4"/>
        <v>0</v>
      </c>
      <c r="AM23" s="49"/>
      <c r="AN23" s="44">
        <f t="shared" si="5"/>
        <v>0</v>
      </c>
      <c r="AO23" s="49"/>
      <c r="AP23" s="44">
        <f t="shared" si="6"/>
        <v>0</v>
      </c>
      <c r="AQ23" s="213"/>
      <c r="AR23" s="193"/>
      <c r="AS23" s="193"/>
    </row>
    <row r="24" spans="1:45" ht="24.75" customHeight="1">
      <c r="A24" s="203"/>
      <c r="B24" s="134" t="s">
        <v>82</v>
      </c>
      <c r="C24" s="135"/>
      <c r="D24" s="135"/>
      <c r="E24" s="136"/>
      <c r="F24" s="12">
        <v>5</v>
      </c>
      <c r="G24" s="37"/>
      <c r="H24" s="41">
        <f t="shared" si="7"/>
        <v>0</v>
      </c>
      <c r="I24" s="14">
        <v>5</v>
      </c>
      <c r="J24" s="49"/>
      <c r="K24" s="41">
        <f t="shared" si="8"/>
        <v>0</v>
      </c>
      <c r="L24" s="14">
        <v>5</v>
      </c>
      <c r="M24" s="49"/>
      <c r="N24" s="41">
        <f t="shared" si="9"/>
        <v>0</v>
      </c>
      <c r="O24" s="14">
        <v>5</v>
      </c>
      <c r="P24" s="49"/>
      <c r="Q24" s="41">
        <f t="shared" si="10"/>
        <v>0</v>
      </c>
      <c r="R24" s="14">
        <v>5</v>
      </c>
      <c r="S24" s="49"/>
      <c r="T24" s="44">
        <f t="shared" si="11"/>
        <v>0</v>
      </c>
      <c r="U24" s="49"/>
      <c r="V24" s="44">
        <f t="shared" si="12"/>
        <v>0</v>
      </c>
      <c r="W24" s="49"/>
      <c r="X24" s="44">
        <f t="shared" si="13"/>
        <v>0</v>
      </c>
      <c r="Y24" s="49"/>
      <c r="Z24" s="44">
        <f t="shared" si="14"/>
        <v>0</v>
      </c>
      <c r="AA24" s="49"/>
      <c r="AB24" s="44">
        <f t="shared" si="15"/>
        <v>0</v>
      </c>
      <c r="AC24" s="49"/>
      <c r="AD24" s="44">
        <f t="shared" si="0"/>
        <v>0</v>
      </c>
      <c r="AE24" s="49"/>
      <c r="AF24" s="44">
        <f t="shared" si="1"/>
        <v>0</v>
      </c>
      <c r="AG24" s="49"/>
      <c r="AH24" s="44">
        <f t="shared" si="2"/>
        <v>0</v>
      </c>
      <c r="AI24" s="49"/>
      <c r="AJ24" s="44">
        <f t="shared" si="3"/>
        <v>0</v>
      </c>
      <c r="AK24" s="49"/>
      <c r="AL24" s="44">
        <f t="shared" si="4"/>
        <v>0</v>
      </c>
      <c r="AM24" s="49"/>
      <c r="AN24" s="44">
        <f t="shared" si="5"/>
        <v>0</v>
      </c>
      <c r="AO24" s="49"/>
      <c r="AP24" s="44">
        <f t="shared" si="6"/>
        <v>0</v>
      </c>
      <c r="AQ24" s="36"/>
      <c r="AR24" s="21"/>
      <c r="AS24" s="21"/>
    </row>
    <row r="25" spans="1:45" ht="23.25" customHeight="1">
      <c r="A25" s="203"/>
      <c r="B25" s="127" t="s">
        <v>83</v>
      </c>
      <c r="C25" s="128"/>
      <c r="D25" s="128"/>
      <c r="E25" s="128"/>
      <c r="F25" s="12">
        <v>30</v>
      </c>
      <c r="G25" s="37"/>
      <c r="H25" s="41">
        <f t="shared" si="7"/>
        <v>0</v>
      </c>
      <c r="I25" s="14">
        <v>25</v>
      </c>
      <c r="J25" s="49"/>
      <c r="K25" s="41">
        <f t="shared" si="8"/>
        <v>0</v>
      </c>
      <c r="L25" s="14">
        <v>25</v>
      </c>
      <c r="M25" s="49"/>
      <c r="N25" s="41">
        <f t="shared" si="9"/>
        <v>0</v>
      </c>
      <c r="O25" s="14">
        <v>30</v>
      </c>
      <c r="P25" s="49"/>
      <c r="Q25" s="41">
        <f t="shared" si="10"/>
        <v>0</v>
      </c>
      <c r="R25" s="14">
        <v>20</v>
      </c>
      <c r="S25" s="49"/>
      <c r="T25" s="44">
        <f t="shared" si="11"/>
        <v>0</v>
      </c>
      <c r="U25" s="49"/>
      <c r="V25" s="44">
        <f t="shared" si="12"/>
        <v>0</v>
      </c>
      <c r="W25" s="49"/>
      <c r="X25" s="44">
        <f t="shared" si="13"/>
        <v>0</v>
      </c>
      <c r="Y25" s="49"/>
      <c r="Z25" s="44">
        <f t="shared" si="14"/>
        <v>0</v>
      </c>
      <c r="AA25" s="49"/>
      <c r="AB25" s="44">
        <f t="shared" si="15"/>
        <v>0</v>
      </c>
      <c r="AC25" s="49"/>
      <c r="AD25" s="44">
        <f t="shared" si="0"/>
        <v>0</v>
      </c>
      <c r="AE25" s="49"/>
      <c r="AF25" s="44">
        <f t="shared" si="1"/>
        <v>0</v>
      </c>
      <c r="AG25" s="49"/>
      <c r="AH25" s="44">
        <f t="shared" si="2"/>
        <v>0</v>
      </c>
      <c r="AI25" s="49"/>
      <c r="AJ25" s="44">
        <f t="shared" si="3"/>
        <v>0</v>
      </c>
      <c r="AK25" s="49"/>
      <c r="AL25" s="44">
        <f t="shared" si="4"/>
        <v>0</v>
      </c>
      <c r="AM25" s="49"/>
      <c r="AN25" s="44">
        <f t="shared" si="5"/>
        <v>0</v>
      </c>
      <c r="AO25" s="49"/>
      <c r="AP25" s="44">
        <f t="shared" si="6"/>
        <v>0</v>
      </c>
      <c r="AQ25" s="19"/>
      <c r="AR25" s="3"/>
      <c r="AS25" s="3"/>
    </row>
    <row r="26" spans="1:45" ht="32.25" customHeight="1">
      <c r="A26" s="203"/>
      <c r="B26" s="187" t="s">
        <v>84</v>
      </c>
      <c r="C26" s="188"/>
      <c r="D26" s="188"/>
      <c r="E26" s="189"/>
      <c r="F26" s="12">
        <v>10</v>
      </c>
      <c r="G26" s="37"/>
      <c r="H26" s="41">
        <f t="shared" si="7"/>
        <v>0</v>
      </c>
      <c r="I26" s="14">
        <v>8</v>
      </c>
      <c r="J26" s="49"/>
      <c r="K26" s="41">
        <f t="shared" si="8"/>
        <v>0</v>
      </c>
      <c r="L26" s="14">
        <v>8</v>
      </c>
      <c r="M26" s="49"/>
      <c r="N26" s="41">
        <f t="shared" si="9"/>
        <v>0</v>
      </c>
      <c r="O26" s="14">
        <v>10</v>
      </c>
      <c r="P26" s="49"/>
      <c r="Q26" s="41">
        <f t="shared" si="10"/>
        <v>0</v>
      </c>
      <c r="R26" s="14">
        <v>6</v>
      </c>
      <c r="S26" s="49"/>
      <c r="T26" s="44">
        <f t="shared" si="11"/>
        <v>0</v>
      </c>
      <c r="U26" s="49"/>
      <c r="V26" s="44">
        <f t="shared" si="12"/>
        <v>0</v>
      </c>
      <c r="W26" s="49"/>
      <c r="X26" s="44">
        <f t="shared" si="13"/>
        <v>0</v>
      </c>
      <c r="Y26" s="49"/>
      <c r="Z26" s="44">
        <f t="shared" si="14"/>
        <v>0</v>
      </c>
      <c r="AA26" s="49"/>
      <c r="AB26" s="44">
        <f t="shared" si="15"/>
        <v>0</v>
      </c>
      <c r="AC26" s="49"/>
      <c r="AD26" s="44">
        <f t="shared" si="0"/>
        <v>0</v>
      </c>
      <c r="AE26" s="49"/>
      <c r="AF26" s="44">
        <f t="shared" si="1"/>
        <v>0</v>
      </c>
      <c r="AG26" s="49"/>
      <c r="AH26" s="44">
        <f t="shared" si="2"/>
        <v>0</v>
      </c>
      <c r="AI26" s="49"/>
      <c r="AJ26" s="44">
        <f t="shared" si="3"/>
        <v>0</v>
      </c>
      <c r="AK26" s="49"/>
      <c r="AL26" s="44">
        <f t="shared" si="4"/>
        <v>0</v>
      </c>
      <c r="AM26" s="49"/>
      <c r="AN26" s="44">
        <f t="shared" si="5"/>
        <v>0</v>
      </c>
      <c r="AO26" s="49"/>
      <c r="AP26" s="44">
        <f t="shared" si="6"/>
        <v>0</v>
      </c>
      <c r="AQ26" s="3"/>
      <c r="AR26" s="3"/>
      <c r="AS26" s="3"/>
    </row>
    <row r="27" spans="1:45" ht="34.5" customHeight="1">
      <c r="A27" s="203"/>
      <c r="B27" s="187" t="s">
        <v>85</v>
      </c>
      <c r="C27" s="188"/>
      <c r="D27" s="188"/>
      <c r="E27" s="189"/>
      <c r="F27" s="12">
        <v>15</v>
      </c>
      <c r="G27" s="37"/>
      <c r="H27" s="41">
        <f t="shared" si="7"/>
        <v>0</v>
      </c>
      <c r="I27" s="14">
        <v>12</v>
      </c>
      <c r="J27" s="49"/>
      <c r="K27" s="41">
        <f t="shared" si="8"/>
        <v>0</v>
      </c>
      <c r="L27" s="14">
        <v>12</v>
      </c>
      <c r="M27" s="49"/>
      <c r="N27" s="41">
        <f t="shared" si="9"/>
        <v>0</v>
      </c>
      <c r="O27" s="14">
        <v>15</v>
      </c>
      <c r="P27" s="49"/>
      <c r="Q27" s="41">
        <f t="shared" si="10"/>
        <v>0</v>
      </c>
      <c r="R27" s="14">
        <v>10</v>
      </c>
      <c r="S27" s="49"/>
      <c r="T27" s="44">
        <f t="shared" si="11"/>
        <v>0</v>
      </c>
      <c r="U27" s="49"/>
      <c r="V27" s="44">
        <f t="shared" si="12"/>
        <v>0</v>
      </c>
      <c r="W27" s="49"/>
      <c r="X27" s="44">
        <f t="shared" si="13"/>
        <v>0</v>
      </c>
      <c r="Y27" s="49"/>
      <c r="Z27" s="44">
        <f t="shared" si="14"/>
        <v>0</v>
      </c>
      <c r="AA27" s="49"/>
      <c r="AB27" s="44">
        <f t="shared" si="15"/>
        <v>0</v>
      </c>
      <c r="AC27" s="49"/>
      <c r="AD27" s="44">
        <f t="shared" si="0"/>
        <v>0</v>
      </c>
      <c r="AE27" s="49"/>
      <c r="AF27" s="44">
        <f t="shared" si="1"/>
        <v>0</v>
      </c>
      <c r="AG27" s="49"/>
      <c r="AH27" s="44">
        <f t="shared" si="2"/>
        <v>0</v>
      </c>
      <c r="AI27" s="49"/>
      <c r="AJ27" s="44">
        <f t="shared" si="3"/>
        <v>0</v>
      </c>
      <c r="AK27" s="49"/>
      <c r="AL27" s="44">
        <f t="shared" si="4"/>
        <v>0</v>
      </c>
      <c r="AM27" s="49"/>
      <c r="AN27" s="44">
        <f t="shared" si="5"/>
        <v>0</v>
      </c>
      <c r="AO27" s="49"/>
      <c r="AP27" s="44">
        <f t="shared" si="6"/>
        <v>0</v>
      </c>
      <c r="AQ27" s="3"/>
      <c r="AR27" s="3"/>
      <c r="AS27" s="3"/>
    </row>
    <row r="28" spans="1:45" ht="12.75">
      <c r="A28" s="203"/>
      <c r="B28" s="127" t="s">
        <v>86</v>
      </c>
      <c r="C28" s="128"/>
      <c r="D28" s="128"/>
      <c r="E28" s="128"/>
      <c r="F28" s="12">
        <v>2</v>
      </c>
      <c r="G28" s="37"/>
      <c r="H28" s="41">
        <f t="shared" si="7"/>
        <v>0</v>
      </c>
      <c r="I28" s="14">
        <v>2</v>
      </c>
      <c r="J28" s="49"/>
      <c r="K28" s="41">
        <f t="shared" si="8"/>
        <v>0</v>
      </c>
      <c r="L28" s="14">
        <v>2</v>
      </c>
      <c r="M28" s="49"/>
      <c r="N28" s="41">
        <f t="shared" si="9"/>
        <v>0</v>
      </c>
      <c r="O28" s="14">
        <v>2</v>
      </c>
      <c r="P28" s="49"/>
      <c r="Q28" s="41">
        <f t="shared" si="10"/>
        <v>0</v>
      </c>
      <c r="R28" s="14">
        <v>2</v>
      </c>
      <c r="S28" s="49"/>
      <c r="T28" s="44">
        <f t="shared" si="11"/>
        <v>0</v>
      </c>
      <c r="U28" s="49"/>
      <c r="V28" s="44">
        <f t="shared" si="12"/>
        <v>0</v>
      </c>
      <c r="W28" s="49"/>
      <c r="X28" s="44">
        <f t="shared" si="13"/>
        <v>0</v>
      </c>
      <c r="Y28" s="49"/>
      <c r="Z28" s="44">
        <f t="shared" si="14"/>
        <v>0</v>
      </c>
      <c r="AA28" s="49"/>
      <c r="AB28" s="44">
        <f t="shared" si="15"/>
        <v>0</v>
      </c>
      <c r="AC28" s="49"/>
      <c r="AD28" s="44">
        <f t="shared" si="0"/>
        <v>0</v>
      </c>
      <c r="AE28" s="49"/>
      <c r="AF28" s="44">
        <f t="shared" si="1"/>
        <v>0</v>
      </c>
      <c r="AG28" s="49"/>
      <c r="AH28" s="44">
        <f t="shared" si="2"/>
        <v>0</v>
      </c>
      <c r="AI28" s="49"/>
      <c r="AJ28" s="44">
        <f t="shared" si="3"/>
        <v>0</v>
      </c>
      <c r="AK28" s="49"/>
      <c r="AL28" s="44">
        <f t="shared" si="4"/>
        <v>0</v>
      </c>
      <c r="AM28" s="49"/>
      <c r="AN28" s="44">
        <f t="shared" si="5"/>
        <v>0</v>
      </c>
      <c r="AO28" s="49"/>
      <c r="AP28" s="44">
        <f t="shared" si="6"/>
        <v>0</v>
      </c>
      <c r="AQ28" s="3"/>
      <c r="AR28" s="3"/>
      <c r="AS28" s="3"/>
    </row>
    <row r="29" spans="1:45" ht="17.25" customHeight="1">
      <c r="A29" s="203"/>
      <c r="B29" s="164" t="s">
        <v>87</v>
      </c>
      <c r="C29" s="165"/>
      <c r="D29" s="165"/>
      <c r="E29" s="165"/>
      <c r="F29" s="288">
        <v>1.5</v>
      </c>
      <c r="G29" s="55"/>
      <c r="H29" s="41">
        <f t="shared" si="7"/>
        <v>0</v>
      </c>
      <c r="I29" s="171">
        <v>1.5</v>
      </c>
      <c r="J29" s="49"/>
      <c r="K29" s="41">
        <f t="shared" si="8"/>
        <v>0</v>
      </c>
      <c r="L29" s="171">
        <v>1.5</v>
      </c>
      <c r="M29" s="49"/>
      <c r="N29" s="41">
        <f t="shared" si="9"/>
        <v>0</v>
      </c>
      <c r="O29" s="171">
        <v>1.5</v>
      </c>
      <c r="P29" s="49"/>
      <c r="Q29" s="41">
        <f t="shared" si="10"/>
        <v>0</v>
      </c>
      <c r="R29" s="171">
        <v>1.5</v>
      </c>
      <c r="S29" s="49"/>
      <c r="T29" s="44">
        <f t="shared" si="11"/>
        <v>0</v>
      </c>
      <c r="U29" s="49"/>
      <c r="V29" s="44">
        <f t="shared" si="12"/>
        <v>0</v>
      </c>
      <c r="W29" s="49"/>
      <c r="X29" s="44">
        <f t="shared" si="13"/>
        <v>0</v>
      </c>
      <c r="Y29" s="49"/>
      <c r="Z29" s="44">
        <f t="shared" si="14"/>
        <v>0</v>
      </c>
      <c r="AA29" s="49"/>
      <c r="AB29" s="44">
        <f t="shared" si="15"/>
        <v>0</v>
      </c>
      <c r="AC29" s="49"/>
      <c r="AD29" s="44">
        <f t="shared" si="0"/>
        <v>0</v>
      </c>
      <c r="AE29" s="49"/>
      <c r="AF29" s="44">
        <f t="shared" si="1"/>
        <v>0</v>
      </c>
      <c r="AG29" s="49"/>
      <c r="AH29" s="44">
        <f t="shared" si="2"/>
        <v>0</v>
      </c>
      <c r="AI29" s="49"/>
      <c r="AJ29" s="44">
        <f t="shared" si="3"/>
        <v>0</v>
      </c>
      <c r="AK29" s="49"/>
      <c r="AL29" s="44">
        <f t="shared" si="4"/>
        <v>0</v>
      </c>
      <c r="AM29" s="49"/>
      <c r="AN29" s="44">
        <f t="shared" si="5"/>
        <v>0</v>
      </c>
      <c r="AO29" s="49"/>
      <c r="AP29" s="44">
        <f t="shared" si="6"/>
        <v>0</v>
      </c>
      <c r="AQ29" s="193"/>
      <c r="AR29" s="193"/>
      <c r="AS29" s="193"/>
    </row>
    <row r="30" spans="1:45" ht="3.75" customHeight="1" hidden="1">
      <c r="A30" s="203"/>
      <c r="B30" s="166"/>
      <c r="C30" s="167"/>
      <c r="D30" s="167"/>
      <c r="E30" s="167"/>
      <c r="F30" s="289"/>
      <c r="G30" s="56"/>
      <c r="H30" s="41">
        <f t="shared" si="7"/>
        <v>0</v>
      </c>
      <c r="I30" s="171"/>
      <c r="J30" s="49"/>
      <c r="K30" s="41">
        <f t="shared" si="8"/>
        <v>0</v>
      </c>
      <c r="L30" s="171"/>
      <c r="M30" s="49"/>
      <c r="N30" s="41">
        <f t="shared" si="9"/>
        <v>0</v>
      </c>
      <c r="O30" s="171"/>
      <c r="P30" s="49"/>
      <c r="Q30" s="41">
        <f t="shared" si="10"/>
        <v>0</v>
      </c>
      <c r="R30" s="171"/>
      <c r="S30" s="49"/>
      <c r="T30" s="44">
        <f t="shared" si="11"/>
        <v>0</v>
      </c>
      <c r="U30" s="49"/>
      <c r="V30" s="44">
        <f t="shared" si="12"/>
        <v>0</v>
      </c>
      <c r="W30" s="49"/>
      <c r="X30" s="44">
        <f t="shared" si="13"/>
        <v>0</v>
      </c>
      <c r="Y30" s="49"/>
      <c r="Z30" s="44">
        <f t="shared" si="14"/>
        <v>0</v>
      </c>
      <c r="AA30" s="49"/>
      <c r="AB30" s="44">
        <f t="shared" si="15"/>
        <v>0</v>
      </c>
      <c r="AC30" s="49"/>
      <c r="AD30" s="44">
        <f t="shared" si="0"/>
        <v>0</v>
      </c>
      <c r="AE30" s="49"/>
      <c r="AF30" s="44">
        <f t="shared" si="1"/>
        <v>0</v>
      </c>
      <c r="AG30" s="49"/>
      <c r="AH30" s="44">
        <f t="shared" si="2"/>
        <v>0</v>
      </c>
      <c r="AI30" s="49"/>
      <c r="AJ30" s="44">
        <f t="shared" si="3"/>
        <v>0</v>
      </c>
      <c r="AK30" s="49"/>
      <c r="AL30" s="44">
        <f t="shared" si="4"/>
        <v>0</v>
      </c>
      <c r="AM30" s="49"/>
      <c r="AN30" s="44">
        <f t="shared" si="5"/>
        <v>0</v>
      </c>
      <c r="AO30" s="49"/>
      <c r="AP30" s="44">
        <f t="shared" si="6"/>
        <v>0</v>
      </c>
      <c r="AQ30" s="193"/>
      <c r="AR30" s="193"/>
      <c r="AS30" s="193"/>
    </row>
    <row r="31" spans="1:45" ht="21.75" customHeight="1">
      <c r="A31" s="127" t="s">
        <v>88</v>
      </c>
      <c r="B31" s="128"/>
      <c r="C31" s="128"/>
      <c r="D31" s="128"/>
      <c r="E31" s="128"/>
      <c r="F31" s="12">
        <v>3</v>
      </c>
      <c r="G31" s="37"/>
      <c r="H31" s="41">
        <f t="shared" si="7"/>
        <v>0</v>
      </c>
      <c r="I31" s="14">
        <v>3</v>
      </c>
      <c r="J31" s="49"/>
      <c r="K31" s="41">
        <f t="shared" si="8"/>
        <v>0</v>
      </c>
      <c r="L31" s="14">
        <v>3</v>
      </c>
      <c r="M31" s="49"/>
      <c r="N31" s="41">
        <f t="shared" si="9"/>
        <v>0</v>
      </c>
      <c r="O31" s="14">
        <v>3</v>
      </c>
      <c r="P31" s="49"/>
      <c r="Q31" s="41">
        <f t="shared" si="10"/>
        <v>0</v>
      </c>
      <c r="R31" s="14">
        <v>3</v>
      </c>
      <c r="S31" s="49"/>
      <c r="T31" s="44">
        <f t="shared" si="11"/>
        <v>0</v>
      </c>
      <c r="U31" s="49"/>
      <c r="V31" s="44">
        <f t="shared" si="12"/>
        <v>0</v>
      </c>
      <c r="W31" s="49"/>
      <c r="X31" s="44">
        <f t="shared" si="13"/>
        <v>0</v>
      </c>
      <c r="Y31" s="49"/>
      <c r="Z31" s="44">
        <f t="shared" si="14"/>
        <v>0</v>
      </c>
      <c r="AA31" s="49"/>
      <c r="AB31" s="44">
        <f t="shared" si="15"/>
        <v>0</v>
      </c>
      <c r="AC31" s="49"/>
      <c r="AD31" s="44">
        <f t="shared" si="0"/>
        <v>0</v>
      </c>
      <c r="AE31" s="49"/>
      <c r="AF31" s="44">
        <f t="shared" si="1"/>
        <v>0</v>
      </c>
      <c r="AG31" s="49"/>
      <c r="AH31" s="44">
        <f t="shared" si="2"/>
        <v>0</v>
      </c>
      <c r="AI31" s="49"/>
      <c r="AJ31" s="44">
        <f t="shared" si="3"/>
        <v>0</v>
      </c>
      <c r="AK31" s="49"/>
      <c r="AL31" s="44">
        <f t="shared" si="4"/>
        <v>0</v>
      </c>
      <c r="AM31" s="49"/>
      <c r="AN31" s="44">
        <f t="shared" si="5"/>
        <v>0</v>
      </c>
      <c r="AO31" s="49"/>
      <c r="AP31" s="44">
        <f t="shared" si="6"/>
        <v>0</v>
      </c>
      <c r="AQ31" s="3"/>
      <c r="AR31" s="3"/>
      <c r="AS31" s="3"/>
    </row>
    <row r="32" spans="1:45" ht="22.5">
      <c r="A32" s="164" t="s">
        <v>24</v>
      </c>
      <c r="B32" s="165"/>
      <c r="C32" s="165"/>
      <c r="D32" s="290"/>
      <c r="E32" s="25" t="s">
        <v>89</v>
      </c>
      <c r="F32" s="12">
        <v>1.5</v>
      </c>
      <c r="G32" s="37"/>
      <c r="H32" s="41">
        <f t="shared" si="7"/>
        <v>0</v>
      </c>
      <c r="I32" s="14">
        <v>1.5</v>
      </c>
      <c r="J32" s="49"/>
      <c r="K32" s="41">
        <f t="shared" si="8"/>
        <v>0</v>
      </c>
      <c r="L32" s="14">
        <v>1.5</v>
      </c>
      <c r="M32" s="49"/>
      <c r="N32" s="41">
        <f t="shared" si="9"/>
        <v>0</v>
      </c>
      <c r="O32" s="14">
        <v>1.5</v>
      </c>
      <c r="P32" s="49"/>
      <c r="Q32" s="41">
        <f t="shared" si="10"/>
        <v>0</v>
      </c>
      <c r="R32" s="14">
        <v>1.5</v>
      </c>
      <c r="S32" s="49"/>
      <c r="T32" s="44">
        <f t="shared" si="11"/>
        <v>0</v>
      </c>
      <c r="U32" s="49"/>
      <c r="V32" s="44">
        <f t="shared" si="12"/>
        <v>0</v>
      </c>
      <c r="W32" s="49"/>
      <c r="X32" s="44">
        <f t="shared" si="13"/>
        <v>0</v>
      </c>
      <c r="Y32" s="49"/>
      <c r="Z32" s="44">
        <f t="shared" si="14"/>
        <v>0</v>
      </c>
      <c r="AA32" s="49"/>
      <c r="AB32" s="44">
        <f t="shared" si="15"/>
        <v>0</v>
      </c>
      <c r="AC32" s="49"/>
      <c r="AD32" s="44">
        <f t="shared" si="0"/>
        <v>0</v>
      </c>
      <c r="AE32" s="49"/>
      <c r="AF32" s="44">
        <f t="shared" si="1"/>
        <v>0</v>
      </c>
      <c r="AG32" s="49"/>
      <c r="AH32" s="44">
        <f t="shared" si="2"/>
        <v>0</v>
      </c>
      <c r="AI32" s="49"/>
      <c r="AJ32" s="44">
        <f t="shared" si="3"/>
        <v>0</v>
      </c>
      <c r="AK32" s="49"/>
      <c r="AL32" s="44">
        <f t="shared" si="4"/>
        <v>0</v>
      </c>
      <c r="AM32" s="49"/>
      <c r="AN32" s="44">
        <f t="shared" si="5"/>
        <v>0</v>
      </c>
      <c r="AO32" s="49"/>
      <c r="AP32" s="44">
        <f t="shared" si="6"/>
        <v>0</v>
      </c>
      <c r="AQ32" s="3"/>
      <c r="AR32" s="3"/>
      <c r="AS32" s="14">
        <v>0.3</v>
      </c>
    </row>
    <row r="33" spans="1:45" ht="12.75">
      <c r="A33" s="291"/>
      <c r="B33" s="292"/>
      <c r="C33" s="292"/>
      <c r="D33" s="293"/>
      <c r="E33" s="295" t="s">
        <v>90</v>
      </c>
      <c r="F33" s="288">
        <v>1.5</v>
      </c>
      <c r="G33" s="55"/>
      <c r="H33" s="41">
        <f t="shared" si="7"/>
        <v>0</v>
      </c>
      <c r="I33" s="171">
        <v>1.5</v>
      </c>
      <c r="J33" s="49"/>
      <c r="K33" s="41">
        <f t="shared" si="8"/>
        <v>0</v>
      </c>
      <c r="L33" s="171">
        <v>1.5</v>
      </c>
      <c r="M33" s="49"/>
      <c r="N33" s="41">
        <f t="shared" si="9"/>
        <v>0</v>
      </c>
      <c r="O33" s="171">
        <v>1.5</v>
      </c>
      <c r="P33" s="49"/>
      <c r="Q33" s="41">
        <f t="shared" si="10"/>
        <v>0</v>
      </c>
      <c r="R33" s="171">
        <v>1.5</v>
      </c>
      <c r="S33" s="49"/>
      <c r="T33" s="44">
        <f t="shared" si="11"/>
        <v>0</v>
      </c>
      <c r="U33" s="49"/>
      <c r="V33" s="44">
        <f t="shared" si="12"/>
        <v>0</v>
      </c>
      <c r="W33" s="49"/>
      <c r="X33" s="44">
        <f t="shared" si="13"/>
        <v>0</v>
      </c>
      <c r="Y33" s="49"/>
      <c r="Z33" s="44">
        <f t="shared" si="14"/>
        <v>0</v>
      </c>
      <c r="AA33" s="49"/>
      <c r="AB33" s="44">
        <f t="shared" si="15"/>
        <v>0</v>
      </c>
      <c r="AC33" s="49"/>
      <c r="AD33" s="44">
        <f t="shared" si="0"/>
        <v>0</v>
      </c>
      <c r="AE33" s="49"/>
      <c r="AF33" s="44">
        <f t="shared" si="1"/>
        <v>0</v>
      </c>
      <c r="AG33" s="49"/>
      <c r="AH33" s="44">
        <f t="shared" si="2"/>
        <v>0</v>
      </c>
      <c r="AI33" s="49"/>
      <c r="AJ33" s="44">
        <f t="shared" si="3"/>
        <v>0</v>
      </c>
      <c r="AK33" s="49"/>
      <c r="AL33" s="44">
        <f t="shared" si="4"/>
        <v>0</v>
      </c>
      <c r="AM33" s="49"/>
      <c r="AN33" s="44">
        <f t="shared" si="5"/>
        <v>0</v>
      </c>
      <c r="AO33" s="49"/>
      <c r="AP33" s="44">
        <f t="shared" si="6"/>
        <v>0</v>
      </c>
      <c r="AQ33" s="193"/>
      <c r="AR33" s="193"/>
      <c r="AS33" s="172">
        <v>0.3</v>
      </c>
    </row>
    <row r="34" spans="1:45" ht="12.75">
      <c r="A34" s="291"/>
      <c r="B34" s="292"/>
      <c r="C34" s="292"/>
      <c r="D34" s="293"/>
      <c r="E34" s="296"/>
      <c r="F34" s="297"/>
      <c r="G34" s="57"/>
      <c r="H34" s="41">
        <f t="shared" si="7"/>
        <v>0</v>
      </c>
      <c r="I34" s="171"/>
      <c r="J34" s="49"/>
      <c r="K34" s="41">
        <f t="shared" si="8"/>
        <v>0</v>
      </c>
      <c r="L34" s="171"/>
      <c r="M34" s="49"/>
      <c r="N34" s="41">
        <f t="shared" si="9"/>
        <v>0</v>
      </c>
      <c r="O34" s="171"/>
      <c r="P34" s="49"/>
      <c r="Q34" s="41">
        <f t="shared" si="10"/>
        <v>0</v>
      </c>
      <c r="R34" s="171"/>
      <c r="S34" s="49"/>
      <c r="T34" s="44">
        <f t="shared" si="11"/>
        <v>0</v>
      </c>
      <c r="U34" s="49"/>
      <c r="V34" s="44">
        <f t="shared" si="12"/>
        <v>0</v>
      </c>
      <c r="W34" s="49"/>
      <c r="X34" s="44">
        <f t="shared" si="13"/>
        <v>0</v>
      </c>
      <c r="Y34" s="49"/>
      <c r="Z34" s="44">
        <f t="shared" si="14"/>
        <v>0</v>
      </c>
      <c r="AA34" s="49"/>
      <c r="AB34" s="44">
        <f t="shared" si="15"/>
        <v>0</v>
      </c>
      <c r="AC34" s="49"/>
      <c r="AD34" s="44">
        <f t="shared" si="0"/>
        <v>0</v>
      </c>
      <c r="AE34" s="49"/>
      <c r="AF34" s="44">
        <f t="shared" si="1"/>
        <v>0</v>
      </c>
      <c r="AG34" s="49"/>
      <c r="AH34" s="44">
        <f t="shared" si="2"/>
        <v>0</v>
      </c>
      <c r="AI34" s="49"/>
      <c r="AJ34" s="44">
        <f t="shared" si="3"/>
        <v>0</v>
      </c>
      <c r="AK34" s="49"/>
      <c r="AL34" s="44">
        <f t="shared" si="4"/>
        <v>0</v>
      </c>
      <c r="AM34" s="49"/>
      <c r="AN34" s="44">
        <f t="shared" si="5"/>
        <v>0</v>
      </c>
      <c r="AO34" s="49"/>
      <c r="AP34" s="44">
        <f t="shared" si="6"/>
        <v>0</v>
      </c>
      <c r="AQ34" s="193"/>
      <c r="AR34" s="193"/>
      <c r="AS34" s="172"/>
    </row>
    <row r="35" spans="1:45" ht="9.75" customHeight="1">
      <c r="A35" s="291"/>
      <c r="B35" s="292"/>
      <c r="C35" s="292"/>
      <c r="D35" s="293"/>
      <c r="E35" s="296"/>
      <c r="F35" s="297"/>
      <c r="G35" s="57"/>
      <c r="H35" s="41">
        <f t="shared" si="7"/>
        <v>0</v>
      </c>
      <c r="I35" s="171"/>
      <c r="J35" s="49"/>
      <c r="K35" s="41">
        <f t="shared" si="8"/>
        <v>0</v>
      </c>
      <c r="L35" s="171"/>
      <c r="M35" s="49"/>
      <c r="N35" s="41">
        <f t="shared" si="9"/>
        <v>0</v>
      </c>
      <c r="O35" s="171"/>
      <c r="P35" s="49"/>
      <c r="Q35" s="41">
        <f t="shared" si="10"/>
        <v>0</v>
      </c>
      <c r="R35" s="171"/>
      <c r="S35" s="49"/>
      <c r="T35" s="44">
        <f t="shared" si="11"/>
        <v>0</v>
      </c>
      <c r="U35" s="49"/>
      <c r="V35" s="44">
        <f t="shared" si="12"/>
        <v>0</v>
      </c>
      <c r="W35" s="49"/>
      <c r="X35" s="44">
        <f t="shared" si="13"/>
        <v>0</v>
      </c>
      <c r="Y35" s="49"/>
      <c r="Z35" s="44">
        <f t="shared" si="14"/>
        <v>0</v>
      </c>
      <c r="AA35" s="49"/>
      <c r="AB35" s="44">
        <f t="shared" si="15"/>
        <v>0</v>
      </c>
      <c r="AC35" s="49"/>
      <c r="AD35" s="44">
        <f t="shared" si="0"/>
        <v>0</v>
      </c>
      <c r="AE35" s="49"/>
      <c r="AF35" s="44">
        <f t="shared" si="1"/>
        <v>0</v>
      </c>
      <c r="AG35" s="49"/>
      <c r="AH35" s="44">
        <f t="shared" si="2"/>
        <v>0</v>
      </c>
      <c r="AI35" s="49"/>
      <c r="AJ35" s="44">
        <f t="shared" si="3"/>
        <v>0</v>
      </c>
      <c r="AK35" s="49"/>
      <c r="AL35" s="44">
        <f t="shared" si="4"/>
        <v>0</v>
      </c>
      <c r="AM35" s="49"/>
      <c r="AN35" s="44">
        <f t="shared" si="5"/>
        <v>0</v>
      </c>
      <c r="AO35" s="49"/>
      <c r="AP35" s="44">
        <f t="shared" si="6"/>
        <v>0</v>
      </c>
      <c r="AQ35" s="193"/>
      <c r="AR35" s="193"/>
      <c r="AS35" s="172"/>
    </row>
    <row r="36" spans="1:45" ht="0.75" customHeight="1">
      <c r="A36" s="166"/>
      <c r="B36" s="167"/>
      <c r="C36" s="167"/>
      <c r="D36" s="294"/>
      <c r="E36" s="205"/>
      <c r="F36" s="289"/>
      <c r="G36" s="56"/>
      <c r="H36" s="41">
        <f t="shared" si="7"/>
        <v>0</v>
      </c>
      <c r="I36" s="171"/>
      <c r="J36" s="49"/>
      <c r="K36" s="41">
        <f t="shared" si="8"/>
        <v>0</v>
      </c>
      <c r="L36" s="14"/>
      <c r="M36" s="49"/>
      <c r="N36" s="41">
        <f t="shared" si="9"/>
        <v>0</v>
      </c>
      <c r="O36" s="171"/>
      <c r="P36" s="49"/>
      <c r="Q36" s="41">
        <f t="shared" si="10"/>
        <v>0</v>
      </c>
      <c r="R36" s="171"/>
      <c r="S36" s="49"/>
      <c r="T36" s="44">
        <f t="shared" si="11"/>
        <v>0</v>
      </c>
      <c r="U36" s="49"/>
      <c r="V36" s="44">
        <f t="shared" si="12"/>
        <v>0</v>
      </c>
      <c r="W36" s="49"/>
      <c r="X36" s="44">
        <f t="shared" si="13"/>
        <v>0</v>
      </c>
      <c r="Y36" s="49"/>
      <c r="Z36" s="44">
        <f t="shared" si="14"/>
        <v>0</v>
      </c>
      <c r="AA36" s="49"/>
      <c r="AB36" s="44">
        <f t="shared" si="15"/>
        <v>0</v>
      </c>
      <c r="AC36" s="49"/>
      <c r="AD36" s="44">
        <f t="shared" si="0"/>
        <v>0</v>
      </c>
      <c r="AE36" s="49"/>
      <c r="AF36" s="44">
        <f t="shared" si="1"/>
        <v>0</v>
      </c>
      <c r="AG36" s="49"/>
      <c r="AH36" s="44">
        <f t="shared" si="2"/>
        <v>0</v>
      </c>
      <c r="AI36" s="49"/>
      <c r="AJ36" s="44">
        <f t="shared" si="3"/>
        <v>0</v>
      </c>
      <c r="AK36" s="49"/>
      <c r="AL36" s="44">
        <f t="shared" si="4"/>
        <v>0</v>
      </c>
      <c r="AM36" s="49"/>
      <c r="AN36" s="44">
        <f t="shared" si="5"/>
        <v>0</v>
      </c>
      <c r="AO36" s="49"/>
      <c r="AP36" s="44">
        <f t="shared" si="6"/>
        <v>0</v>
      </c>
      <c r="AQ36" s="193"/>
      <c r="AR36" s="193"/>
      <c r="AS36" s="172"/>
    </row>
    <row r="37" spans="1:45" ht="12.75">
      <c r="A37" s="164" t="s">
        <v>91</v>
      </c>
      <c r="B37" s="165"/>
      <c r="C37" s="165"/>
      <c r="D37" s="165"/>
      <c r="E37" s="165"/>
      <c r="F37" s="288">
        <v>6</v>
      </c>
      <c r="G37" s="55"/>
      <c r="H37" s="41">
        <f t="shared" si="7"/>
        <v>0</v>
      </c>
      <c r="I37" s="171">
        <v>15</v>
      </c>
      <c r="J37" s="49"/>
      <c r="K37" s="41">
        <f t="shared" si="8"/>
        <v>0</v>
      </c>
      <c r="L37" s="171">
        <v>15</v>
      </c>
      <c r="M37" s="49"/>
      <c r="N37" s="41">
        <f t="shared" si="9"/>
        <v>0</v>
      </c>
      <c r="O37" s="171">
        <v>15</v>
      </c>
      <c r="P37" s="49"/>
      <c r="Q37" s="41">
        <f t="shared" si="10"/>
        <v>0</v>
      </c>
      <c r="R37" s="171">
        <v>6</v>
      </c>
      <c r="S37" s="49"/>
      <c r="T37" s="44">
        <f t="shared" si="11"/>
        <v>0</v>
      </c>
      <c r="U37" s="49"/>
      <c r="V37" s="44">
        <f t="shared" si="12"/>
        <v>0</v>
      </c>
      <c r="W37" s="49"/>
      <c r="X37" s="44">
        <f t="shared" si="13"/>
        <v>0</v>
      </c>
      <c r="Y37" s="49"/>
      <c r="Z37" s="44">
        <f t="shared" si="14"/>
        <v>0</v>
      </c>
      <c r="AA37" s="49"/>
      <c r="AB37" s="44">
        <f t="shared" si="15"/>
        <v>0</v>
      </c>
      <c r="AC37" s="49"/>
      <c r="AD37" s="44">
        <f t="shared" si="0"/>
        <v>0</v>
      </c>
      <c r="AE37" s="49"/>
      <c r="AF37" s="44">
        <f t="shared" si="1"/>
        <v>0</v>
      </c>
      <c r="AG37" s="49"/>
      <c r="AH37" s="44">
        <f t="shared" si="2"/>
        <v>0</v>
      </c>
      <c r="AI37" s="49"/>
      <c r="AJ37" s="44">
        <f t="shared" si="3"/>
        <v>0</v>
      </c>
      <c r="AK37" s="49"/>
      <c r="AL37" s="44">
        <f t="shared" si="4"/>
        <v>0</v>
      </c>
      <c r="AM37" s="49"/>
      <c r="AN37" s="44">
        <f t="shared" si="5"/>
        <v>0</v>
      </c>
      <c r="AO37" s="49"/>
      <c r="AP37" s="44">
        <f t="shared" si="6"/>
        <v>0</v>
      </c>
      <c r="AQ37" s="193"/>
      <c r="AR37" s="193"/>
      <c r="AS37" s="193"/>
    </row>
    <row r="38" spans="1:45" ht="4.5" customHeight="1">
      <c r="A38" s="166"/>
      <c r="B38" s="167"/>
      <c r="C38" s="167"/>
      <c r="D38" s="167"/>
      <c r="E38" s="167"/>
      <c r="F38" s="289"/>
      <c r="G38" s="56"/>
      <c r="H38" s="41">
        <f t="shared" si="7"/>
        <v>0</v>
      </c>
      <c r="I38" s="171"/>
      <c r="J38" s="49"/>
      <c r="K38" s="41">
        <f t="shared" si="8"/>
        <v>0</v>
      </c>
      <c r="L38" s="171"/>
      <c r="M38" s="49"/>
      <c r="N38" s="41">
        <f t="shared" si="9"/>
        <v>0</v>
      </c>
      <c r="O38" s="171"/>
      <c r="P38" s="49"/>
      <c r="Q38" s="41">
        <f t="shared" si="10"/>
        <v>0</v>
      </c>
      <c r="R38" s="171"/>
      <c r="S38" s="49"/>
      <c r="T38" s="44">
        <f t="shared" si="11"/>
        <v>0</v>
      </c>
      <c r="U38" s="49"/>
      <c r="V38" s="44">
        <f t="shared" si="12"/>
        <v>0</v>
      </c>
      <c r="W38" s="49"/>
      <c r="X38" s="44">
        <f t="shared" si="13"/>
        <v>0</v>
      </c>
      <c r="Y38" s="49"/>
      <c r="Z38" s="44">
        <f t="shared" si="14"/>
        <v>0</v>
      </c>
      <c r="AA38" s="49"/>
      <c r="AB38" s="44">
        <f t="shared" si="15"/>
        <v>0</v>
      </c>
      <c r="AC38" s="49"/>
      <c r="AD38" s="44">
        <f t="shared" si="0"/>
        <v>0</v>
      </c>
      <c r="AE38" s="49"/>
      <c r="AF38" s="44">
        <f t="shared" si="1"/>
        <v>0</v>
      </c>
      <c r="AG38" s="49"/>
      <c r="AH38" s="44">
        <f t="shared" si="2"/>
        <v>0</v>
      </c>
      <c r="AI38" s="49"/>
      <c r="AJ38" s="44">
        <f t="shared" si="3"/>
        <v>0</v>
      </c>
      <c r="AK38" s="49"/>
      <c r="AL38" s="44">
        <f t="shared" si="4"/>
        <v>0</v>
      </c>
      <c r="AM38" s="49"/>
      <c r="AN38" s="44">
        <f t="shared" si="5"/>
        <v>0</v>
      </c>
      <c r="AO38" s="49"/>
      <c r="AP38" s="44">
        <f t="shared" si="6"/>
        <v>0</v>
      </c>
      <c r="AQ38" s="193"/>
      <c r="AR38" s="193"/>
      <c r="AS38" s="193"/>
    </row>
    <row r="39" spans="1:45" ht="12.75">
      <c r="A39" s="127" t="s">
        <v>92</v>
      </c>
      <c r="B39" s="128"/>
      <c r="C39" s="128"/>
      <c r="D39" s="128"/>
      <c r="E39" s="128"/>
      <c r="F39" s="12">
        <v>36</v>
      </c>
      <c r="G39" s="54"/>
      <c r="H39" s="41">
        <f t="shared" si="7"/>
        <v>0</v>
      </c>
      <c r="I39" s="14">
        <v>36</v>
      </c>
      <c r="J39" s="49"/>
      <c r="K39" s="41">
        <f t="shared" si="8"/>
        <v>0</v>
      </c>
      <c r="L39" s="14">
        <v>36</v>
      </c>
      <c r="M39" s="49"/>
      <c r="N39" s="41">
        <f t="shared" si="9"/>
        <v>0</v>
      </c>
      <c r="O39" s="14">
        <v>36</v>
      </c>
      <c r="P39" s="49"/>
      <c r="Q39" s="41">
        <f t="shared" si="10"/>
        <v>0</v>
      </c>
      <c r="R39" s="14">
        <v>36</v>
      </c>
      <c r="S39" s="49"/>
      <c r="T39" s="44">
        <f t="shared" si="11"/>
        <v>0</v>
      </c>
      <c r="U39" s="49"/>
      <c r="V39" s="44">
        <f t="shared" si="12"/>
        <v>0</v>
      </c>
      <c r="W39" s="49"/>
      <c r="X39" s="44">
        <f t="shared" si="13"/>
        <v>0</v>
      </c>
      <c r="Y39" s="49"/>
      <c r="Z39" s="44">
        <f t="shared" si="14"/>
        <v>0</v>
      </c>
      <c r="AA39" s="49"/>
      <c r="AB39" s="44">
        <f t="shared" si="15"/>
        <v>0</v>
      </c>
      <c r="AC39" s="49"/>
      <c r="AD39" s="44">
        <f t="shared" si="0"/>
        <v>0</v>
      </c>
      <c r="AE39" s="49"/>
      <c r="AF39" s="44">
        <f t="shared" si="1"/>
        <v>0</v>
      </c>
      <c r="AG39" s="49"/>
      <c r="AH39" s="44">
        <f t="shared" si="2"/>
        <v>0</v>
      </c>
      <c r="AI39" s="49"/>
      <c r="AJ39" s="44">
        <f t="shared" si="3"/>
        <v>0</v>
      </c>
      <c r="AK39" s="49"/>
      <c r="AL39" s="44">
        <f t="shared" si="4"/>
        <v>0</v>
      </c>
      <c r="AM39" s="49"/>
      <c r="AN39" s="44">
        <f t="shared" si="5"/>
        <v>0</v>
      </c>
      <c r="AO39" s="49"/>
      <c r="AP39" s="44">
        <f t="shared" si="6"/>
        <v>0</v>
      </c>
      <c r="AQ39" s="2">
        <v>10</v>
      </c>
      <c r="AR39" s="3"/>
      <c r="AS39" s="3"/>
    </row>
    <row r="40" spans="1:45" ht="16.5" customHeight="1">
      <c r="A40" s="127" t="s">
        <v>93</v>
      </c>
      <c r="B40" s="128"/>
      <c r="C40" s="128"/>
      <c r="D40" s="128"/>
      <c r="E40" s="128"/>
      <c r="F40" s="12">
        <v>36</v>
      </c>
      <c r="G40" s="54"/>
      <c r="H40" s="41">
        <f t="shared" si="7"/>
        <v>0</v>
      </c>
      <c r="I40" s="14">
        <v>36</v>
      </c>
      <c r="J40" s="49"/>
      <c r="K40" s="41">
        <f t="shared" si="8"/>
        <v>0</v>
      </c>
      <c r="L40" s="14">
        <v>36</v>
      </c>
      <c r="M40" s="49"/>
      <c r="N40" s="41">
        <f t="shared" si="9"/>
        <v>0</v>
      </c>
      <c r="O40" s="14">
        <v>36</v>
      </c>
      <c r="P40" s="49"/>
      <c r="Q40" s="41">
        <f t="shared" si="10"/>
        <v>0</v>
      </c>
      <c r="R40" s="14">
        <v>36</v>
      </c>
      <c r="S40" s="49"/>
      <c r="T40" s="44">
        <f t="shared" si="11"/>
        <v>0</v>
      </c>
      <c r="U40" s="49"/>
      <c r="V40" s="44">
        <f t="shared" si="12"/>
        <v>0</v>
      </c>
      <c r="W40" s="49"/>
      <c r="X40" s="44">
        <f t="shared" si="13"/>
        <v>0</v>
      </c>
      <c r="Y40" s="49"/>
      <c r="Z40" s="44">
        <f t="shared" si="14"/>
        <v>0</v>
      </c>
      <c r="AA40" s="49"/>
      <c r="AB40" s="44">
        <f t="shared" si="15"/>
        <v>0</v>
      </c>
      <c r="AC40" s="49"/>
      <c r="AD40" s="44">
        <f t="shared" si="0"/>
        <v>0</v>
      </c>
      <c r="AE40" s="49"/>
      <c r="AF40" s="44">
        <f t="shared" si="1"/>
        <v>0</v>
      </c>
      <c r="AG40" s="49"/>
      <c r="AH40" s="44">
        <f t="shared" si="2"/>
        <v>0</v>
      </c>
      <c r="AI40" s="49"/>
      <c r="AJ40" s="44">
        <f t="shared" si="3"/>
        <v>0</v>
      </c>
      <c r="AK40" s="49"/>
      <c r="AL40" s="44">
        <f t="shared" si="4"/>
        <v>0</v>
      </c>
      <c r="AM40" s="49"/>
      <c r="AN40" s="44">
        <f t="shared" si="5"/>
        <v>0</v>
      </c>
      <c r="AO40" s="49"/>
      <c r="AP40" s="44">
        <f t="shared" si="6"/>
        <v>0</v>
      </c>
      <c r="AQ40" s="2">
        <v>10</v>
      </c>
      <c r="AR40" s="3"/>
      <c r="AS40" s="3"/>
    </row>
    <row r="41" spans="1:45" ht="14.25" customHeight="1">
      <c r="A41" s="205" t="s">
        <v>94</v>
      </c>
      <c r="B41" s="206"/>
      <c r="C41" s="206"/>
      <c r="D41" s="206"/>
      <c r="E41" s="206"/>
      <c r="F41" s="12">
        <v>15</v>
      </c>
      <c r="G41" s="37"/>
      <c r="H41" s="41">
        <f t="shared" si="7"/>
        <v>0</v>
      </c>
      <c r="I41" s="14">
        <v>75</v>
      </c>
      <c r="J41" s="49"/>
      <c r="K41" s="41">
        <f t="shared" si="8"/>
        <v>0</v>
      </c>
      <c r="L41" s="14">
        <v>75</v>
      </c>
      <c r="M41" s="49"/>
      <c r="N41" s="41">
        <f t="shared" si="9"/>
        <v>0</v>
      </c>
      <c r="O41" s="14">
        <v>75</v>
      </c>
      <c r="P41" s="49"/>
      <c r="Q41" s="41">
        <f t="shared" si="10"/>
        <v>0</v>
      </c>
      <c r="R41" s="14">
        <v>15</v>
      </c>
      <c r="S41" s="49"/>
      <c r="T41" s="44">
        <f t="shared" si="11"/>
        <v>0</v>
      </c>
      <c r="U41" s="49"/>
      <c r="V41" s="44">
        <f t="shared" si="12"/>
        <v>0</v>
      </c>
      <c r="W41" s="49"/>
      <c r="X41" s="44">
        <f t="shared" si="13"/>
        <v>0</v>
      </c>
      <c r="Y41" s="49"/>
      <c r="Z41" s="44">
        <f t="shared" si="14"/>
        <v>0</v>
      </c>
      <c r="AA41" s="49"/>
      <c r="AB41" s="44">
        <f t="shared" si="15"/>
        <v>0</v>
      </c>
      <c r="AC41" s="49"/>
      <c r="AD41" s="44">
        <f t="shared" si="0"/>
        <v>0</v>
      </c>
      <c r="AE41" s="49"/>
      <c r="AF41" s="44">
        <f t="shared" si="1"/>
        <v>0</v>
      </c>
      <c r="AG41" s="49"/>
      <c r="AH41" s="44">
        <f t="shared" si="2"/>
        <v>0</v>
      </c>
      <c r="AI41" s="49"/>
      <c r="AJ41" s="44">
        <f t="shared" si="3"/>
        <v>0</v>
      </c>
      <c r="AK41" s="49"/>
      <c r="AL41" s="44">
        <f t="shared" si="4"/>
        <v>0</v>
      </c>
      <c r="AM41" s="49"/>
      <c r="AN41" s="44">
        <f t="shared" si="5"/>
        <v>0</v>
      </c>
      <c r="AO41" s="49"/>
      <c r="AP41" s="44">
        <f t="shared" si="6"/>
        <v>0</v>
      </c>
      <c r="AQ41" s="3"/>
      <c r="AR41" s="2">
        <v>1</v>
      </c>
      <c r="AS41" s="3"/>
    </row>
    <row r="42" spans="1:45" ht="13.5" thickBot="1">
      <c r="A42" s="127" t="s">
        <v>28</v>
      </c>
      <c r="B42" s="128"/>
      <c r="C42" s="128"/>
      <c r="D42" s="128"/>
      <c r="E42" s="128"/>
      <c r="F42" s="11" t="s">
        <v>19</v>
      </c>
      <c r="G42" s="58"/>
      <c r="H42" s="41" t="e">
        <f t="shared" si="7"/>
        <v>#VALUE!</v>
      </c>
      <c r="I42" s="14" t="s">
        <v>7</v>
      </c>
      <c r="J42" s="49"/>
      <c r="K42" s="41" t="e">
        <f t="shared" si="8"/>
        <v>#VALUE!</v>
      </c>
      <c r="L42" s="14"/>
      <c r="M42" s="49"/>
      <c r="N42" s="41">
        <f t="shared" si="9"/>
        <v>0</v>
      </c>
      <c r="O42" s="2" t="s">
        <v>19</v>
      </c>
      <c r="P42" s="49"/>
      <c r="Q42" s="41" t="e">
        <f t="shared" si="10"/>
        <v>#VALUE!</v>
      </c>
      <c r="R42" s="2" t="s">
        <v>19</v>
      </c>
      <c r="S42" s="49"/>
      <c r="T42" s="44" t="e">
        <f t="shared" si="11"/>
        <v>#VALUE!</v>
      </c>
      <c r="U42" s="49"/>
      <c r="V42" s="44" t="e">
        <f t="shared" si="12"/>
        <v>#VALUE!</v>
      </c>
      <c r="W42" s="49"/>
      <c r="X42" s="44" t="e">
        <f t="shared" si="13"/>
        <v>#VALUE!</v>
      </c>
      <c r="Y42" s="49"/>
      <c r="Z42" s="44" t="e">
        <f t="shared" si="14"/>
        <v>#VALUE!</v>
      </c>
      <c r="AA42" s="49"/>
      <c r="AB42" s="44" t="e">
        <f t="shared" si="15"/>
        <v>#VALUE!</v>
      </c>
      <c r="AC42" s="49"/>
      <c r="AD42" s="44" t="e">
        <f t="shared" si="0"/>
        <v>#VALUE!</v>
      </c>
      <c r="AE42" s="49"/>
      <c r="AF42" s="44" t="e">
        <f t="shared" si="1"/>
        <v>#VALUE!</v>
      </c>
      <c r="AG42" s="49"/>
      <c r="AH42" s="44" t="e">
        <f t="shared" si="2"/>
        <v>#VALUE!</v>
      </c>
      <c r="AI42" s="49"/>
      <c r="AJ42" s="44" t="e">
        <f t="shared" si="3"/>
        <v>#VALUE!</v>
      </c>
      <c r="AK42" s="49"/>
      <c r="AL42" s="44" t="e">
        <f t="shared" si="4"/>
        <v>#VALUE!</v>
      </c>
      <c r="AM42" s="49"/>
      <c r="AN42" s="44" t="e">
        <f t="shared" si="5"/>
        <v>#VALUE!</v>
      </c>
      <c r="AO42" s="49"/>
      <c r="AP42" s="44" t="e">
        <f t="shared" si="6"/>
        <v>#VALUE!</v>
      </c>
      <c r="AQ42" s="3"/>
      <c r="AR42" s="2">
        <v>0.3</v>
      </c>
      <c r="AS42" s="3"/>
    </row>
    <row r="44" spans="1:45" ht="15">
      <c r="A44" s="298" t="s">
        <v>32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</row>
    <row r="45" spans="1:45" ht="12.75">
      <c r="A45" s="300" t="s">
        <v>30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</row>
    <row r="46" spans="1:45" ht="12.75">
      <c r="A46" s="299" t="s">
        <v>31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</row>
    <row r="47" spans="1:45" ht="12.75">
      <c r="A47" s="148" t="s">
        <v>34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</row>
    <row r="48" spans="1:45" ht="12.75">
      <c r="A48" s="148" t="s">
        <v>35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</row>
    <row r="49" spans="1:45" ht="12.75">
      <c r="A49" s="148" t="s">
        <v>49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</row>
  </sheetData>
  <sheetProtection/>
  <mergeCells count="94">
    <mergeCell ref="A48:AS48"/>
    <mergeCell ref="A49:AS49"/>
    <mergeCell ref="A41:E41"/>
    <mergeCell ref="A42:E42"/>
    <mergeCell ref="A44:AS44"/>
    <mergeCell ref="A45:AS45"/>
    <mergeCell ref="A46:AS46"/>
    <mergeCell ref="A47:AS47"/>
    <mergeCell ref="AS37:AS38"/>
    <mergeCell ref="AR33:AR36"/>
    <mergeCell ref="A39:E39"/>
    <mergeCell ref="A40:E40"/>
    <mergeCell ref="O33:O36"/>
    <mergeCell ref="R33:R36"/>
    <mergeCell ref="R37:R38"/>
    <mergeCell ref="AQ37:AQ38"/>
    <mergeCell ref="AS33:AS36"/>
    <mergeCell ref="A37:E38"/>
    <mergeCell ref="F37:F38"/>
    <mergeCell ref="I37:I38"/>
    <mergeCell ref="L37:L38"/>
    <mergeCell ref="O37:O38"/>
    <mergeCell ref="I33:I36"/>
    <mergeCell ref="L33:L35"/>
    <mergeCell ref="AR37:AR38"/>
    <mergeCell ref="AQ22:AQ23"/>
    <mergeCell ref="A31:E31"/>
    <mergeCell ref="A32:D36"/>
    <mergeCell ref="E33:E36"/>
    <mergeCell ref="F33:F36"/>
    <mergeCell ref="AQ33:AQ36"/>
    <mergeCell ref="I29:I30"/>
    <mergeCell ref="AR29:AR30"/>
    <mergeCell ref="AS29:AS30"/>
    <mergeCell ref="AR22:AR23"/>
    <mergeCell ref="AS22:AS23"/>
    <mergeCell ref="L29:L30"/>
    <mergeCell ref="O29:O30"/>
    <mergeCell ref="R29:R30"/>
    <mergeCell ref="AQ29:AQ30"/>
    <mergeCell ref="R22:R23"/>
    <mergeCell ref="O22:O23"/>
    <mergeCell ref="B24:E24"/>
    <mergeCell ref="B25:E25"/>
    <mergeCell ref="B26:E26"/>
    <mergeCell ref="B27:E27"/>
    <mergeCell ref="B28:E28"/>
    <mergeCell ref="B19:E19"/>
    <mergeCell ref="B20:E20"/>
    <mergeCell ref="B21:E21"/>
    <mergeCell ref="A22:A30"/>
    <mergeCell ref="B22:E23"/>
    <mergeCell ref="F22:F23"/>
    <mergeCell ref="B29:E30"/>
    <mergeCell ref="F29:F30"/>
    <mergeCell ref="A11:E11"/>
    <mergeCell ref="A12:A14"/>
    <mergeCell ref="B12:E12"/>
    <mergeCell ref="B13:E13"/>
    <mergeCell ref="B14:E14"/>
    <mergeCell ref="A15:A21"/>
    <mergeCell ref="B15:E15"/>
    <mergeCell ref="B16:E16"/>
    <mergeCell ref="B17:E17"/>
    <mergeCell ref="B18:E18"/>
    <mergeCell ref="A6:E6"/>
    <mergeCell ref="A7:E7"/>
    <mergeCell ref="AK3:AL4"/>
    <mergeCell ref="AM3:AN4"/>
    <mergeCell ref="AO3:AP4"/>
    <mergeCell ref="A10:E10"/>
    <mergeCell ref="AQ3:AQ4"/>
    <mergeCell ref="A1:E5"/>
    <mergeCell ref="F1:AS1"/>
    <mergeCell ref="F2:AP2"/>
    <mergeCell ref="AQ2:AS2"/>
    <mergeCell ref="AR3:AR4"/>
    <mergeCell ref="AS3:AS4"/>
    <mergeCell ref="F3:H4"/>
    <mergeCell ref="I3:K4"/>
    <mergeCell ref="L3:N4"/>
    <mergeCell ref="O3:Q4"/>
    <mergeCell ref="R3:R4"/>
    <mergeCell ref="S3:T4"/>
    <mergeCell ref="A8:E8"/>
    <mergeCell ref="A9:E9"/>
    <mergeCell ref="AG3:AH4"/>
    <mergeCell ref="AI3:AJ4"/>
    <mergeCell ref="U3:V4"/>
    <mergeCell ref="W3:X4"/>
    <mergeCell ref="Y3:Z4"/>
    <mergeCell ref="AA3:AB4"/>
    <mergeCell ref="AC3:AD4"/>
    <mergeCell ref="AE3:A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colBreaks count="2" manualBreakCount="2">
    <brk id="29" max="41" man="1"/>
    <brk id="4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2" t="s">
        <v>96</v>
      </c>
      <c r="C1" s="63"/>
      <c r="D1" s="68"/>
      <c r="E1" s="68"/>
    </row>
    <row r="2" spans="2:5" ht="12.75">
      <c r="B2" s="62" t="s">
        <v>97</v>
      </c>
      <c r="C2" s="63"/>
      <c r="D2" s="68"/>
      <c r="E2" s="68"/>
    </row>
    <row r="3" spans="2:5" ht="12.75">
      <c r="B3" s="64"/>
      <c r="C3" s="64"/>
      <c r="D3" s="69"/>
      <c r="E3" s="69"/>
    </row>
    <row r="4" spans="2:5" ht="38.25">
      <c r="B4" s="65" t="s">
        <v>98</v>
      </c>
      <c r="C4" s="64"/>
      <c r="D4" s="69"/>
      <c r="E4" s="69"/>
    </row>
    <row r="5" spans="2:5" ht="12.75">
      <c r="B5" s="64"/>
      <c r="C5" s="64"/>
      <c r="D5" s="69"/>
      <c r="E5" s="69"/>
    </row>
    <row r="6" spans="2:5" ht="25.5">
      <c r="B6" s="62" t="s">
        <v>99</v>
      </c>
      <c r="C6" s="63"/>
      <c r="D6" s="68"/>
      <c r="E6" s="70" t="s">
        <v>100</v>
      </c>
    </row>
    <row r="7" spans="2:5" ht="13.5" thickBot="1">
      <c r="B7" s="64"/>
      <c r="C7" s="64"/>
      <c r="D7" s="69"/>
      <c r="E7" s="69"/>
    </row>
    <row r="8" spans="2:5" ht="39" thickBot="1">
      <c r="B8" s="66" t="s">
        <v>101</v>
      </c>
      <c r="C8" s="67"/>
      <c r="D8" s="71"/>
      <c r="E8" s="72">
        <v>11</v>
      </c>
    </row>
    <row r="9" spans="2:5" ht="12.75">
      <c r="B9" s="64"/>
      <c r="C9" s="64"/>
      <c r="D9" s="69"/>
      <c r="E9" s="6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7">
      <selection activeCell="L9" sqref="L9:L11"/>
    </sheetView>
  </sheetViews>
  <sheetFormatPr defaultColWidth="9.00390625" defaultRowHeight="12.75"/>
  <cols>
    <col min="1" max="1" width="17.75390625" style="17" customWidth="1"/>
    <col min="2" max="2" width="9.125" style="17" customWidth="1"/>
    <col min="3" max="3" width="7.875" style="17" customWidth="1"/>
    <col min="4" max="4" width="6.625" style="17" hidden="1" customWidth="1"/>
    <col min="5" max="5" width="21.75390625" style="17" hidden="1" customWidth="1"/>
    <col min="6" max="6" width="8.875" style="17" customWidth="1"/>
    <col min="7" max="7" width="8.875" style="46" customWidth="1"/>
    <col min="8" max="8" width="8.875" style="74" customWidth="1"/>
    <col min="9" max="9" width="8.875" style="78" customWidth="1"/>
    <col min="10" max="10" width="8.875" style="17" customWidth="1"/>
    <col min="11" max="11" width="8.875" style="46" customWidth="1"/>
    <col min="12" max="12" width="8.875" style="74" customWidth="1"/>
    <col min="13" max="13" width="8.875" style="78" customWidth="1"/>
    <col min="14" max="14" width="8.875" style="17" customWidth="1"/>
    <col min="15" max="15" width="8.875" style="46" customWidth="1"/>
    <col min="16" max="16" width="8.875" style="74" customWidth="1"/>
    <col min="17" max="17" width="8.875" style="78" customWidth="1"/>
    <col min="18" max="18" width="8.25390625" style="17" customWidth="1"/>
    <col min="19" max="19" width="8.25390625" style="46" customWidth="1"/>
    <col min="20" max="20" width="8.25390625" style="74" customWidth="1"/>
    <col min="21" max="21" width="8.25390625" style="78" customWidth="1"/>
    <col min="22" max="16384" width="9.125" style="17" customWidth="1"/>
  </cols>
  <sheetData>
    <row r="1" spans="1:21" ht="28.5" customHeight="1">
      <c r="A1" s="247" t="s">
        <v>0</v>
      </c>
      <c r="B1" s="248"/>
      <c r="C1" s="248"/>
      <c r="D1" s="248"/>
      <c r="E1" s="248"/>
      <c r="F1" s="238" t="s">
        <v>33</v>
      </c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24.75" customHeight="1">
      <c r="A2" s="249"/>
      <c r="B2" s="250"/>
      <c r="C2" s="250"/>
      <c r="D2" s="250"/>
      <c r="E2" s="250"/>
      <c r="F2" s="253" t="s">
        <v>1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1" ht="66.75" customHeight="1">
      <c r="A3" s="249"/>
      <c r="B3" s="250"/>
      <c r="C3" s="250"/>
      <c r="D3" s="250"/>
      <c r="E3" s="250"/>
      <c r="F3" s="255" t="s">
        <v>36</v>
      </c>
      <c r="G3" s="228"/>
      <c r="H3" s="228"/>
      <c r="I3" s="229"/>
      <c r="J3" s="227" t="s">
        <v>64</v>
      </c>
      <c r="K3" s="228"/>
      <c r="L3" s="228"/>
      <c r="M3" s="229"/>
      <c r="N3" s="227" t="s">
        <v>43</v>
      </c>
      <c r="O3" s="228"/>
      <c r="P3" s="228"/>
      <c r="Q3" s="229"/>
      <c r="R3" s="227" t="s">
        <v>41</v>
      </c>
      <c r="S3" s="228"/>
      <c r="T3" s="228"/>
      <c r="U3" s="229"/>
    </row>
    <row r="4" spans="1:21" ht="44.25" customHeight="1">
      <c r="A4" s="249"/>
      <c r="B4" s="250"/>
      <c r="C4" s="250"/>
      <c r="D4" s="250"/>
      <c r="E4" s="250"/>
      <c r="F4" s="256"/>
      <c r="G4" s="231"/>
      <c r="H4" s="231"/>
      <c r="I4" s="232"/>
      <c r="J4" s="230"/>
      <c r="K4" s="231"/>
      <c r="L4" s="231"/>
      <c r="M4" s="232"/>
      <c r="N4" s="230"/>
      <c r="O4" s="231"/>
      <c r="P4" s="231"/>
      <c r="Q4" s="232"/>
      <c r="R4" s="230"/>
      <c r="S4" s="231"/>
      <c r="T4" s="231"/>
      <c r="U4" s="232"/>
    </row>
    <row r="5" spans="1:21" ht="68.25" customHeight="1">
      <c r="A5" s="251"/>
      <c r="B5" s="252"/>
      <c r="C5" s="252"/>
      <c r="D5" s="252"/>
      <c r="E5" s="252"/>
      <c r="F5" s="81" t="s">
        <v>65</v>
      </c>
      <c r="G5" s="47" t="s">
        <v>66</v>
      </c>
      <c r="H5" s="84" t="s">
        <v>102</v>
      </c>
      <c r="I5" s="85" t="s">
        <v>104</v>
      </c>
      <c r="J5" s="81" t="s">
        <v>65</v>
      </c>
      <c r="K5" s="47" t="s">
        <v>66</v>
      </c>
      <c r="L5" s="84" t="s">
        <v>67</v>
      </c>
      <c r="M5" s="86" t="s">
        <v>103</v>
      </c>
      <c r="N5" s="81" t="s">
        <v>65</v>
      </c>
      <c r="O5" s="47" t="s">
        <v>66</v>
      </c>
      <c r="P5" s="84" t="s">
        <v>67</v>
      </c>
      <c r="Q5" s="86" t="s">
        <v>103</v>
      </c>
      <c r="R5" s="81" t="s">
        <v>65</v>
      </c>
      <c r="S5" s="47" t="s">
        <v>66</v>
      </c>
      <c r="T5" s="84" t="s">
        <v>67</v>
      </c>
      <c r="U5" s="86" t="s">
        <v>103</v>
      </c>
    </row>
    <row r="6" spans="1:21" ht="12" customHeight="1">
      <c r="A6" s="245" t="s">
        <v>6</v>
      </c>
      <c r="B6" s="246"/>
      <c r="C6" s="246"/>
      <c r="D6" s="246"/>
      <c r="E6" s="246"/>
      <c r="F6" s="33">
        <v>1</v>
      </c>
      <c r="G6" s="50"/>
      <c r="H6" s="73"/>
      <c r="I6" s="77"/>
      <c r="J6" s="33">
        <v>2</v>
      </c>
      <c r="K6" s="47"/>
      <c r="L6" s="73"/>
      <c r="M6" s="77"/>
      <c r="N6" s="33"/>
      <c r="O6" s="50"/>
      <c r="P6" s="73"/>
      <c r="Q6" s="77"/>
      <c r="R6" s="33">
        <v>2</v>
      </c>
      <c r="S6" s="50"/>
      <c r="T6" s="73"/>
      <c r="U6" s="77"/>
    </row>
    <row r="7" spans="1:21" ht="127.5" customHeight="1">
      <c r="A7" s="95" t="s">
        <v>13</v>
      </c>
      <c r="B7" s="200" t="s">
        <v>75</v>
      </c>
      <c r="C7" s="201"/>
      <c r="D7" s="201"/>
      <c r="E7" s="201"/>
      <c r="F7" s="14">
        <v>14</v>
      </c>
      <c r="G7" s="48">
        <v>66.41</v>
      </c>
      <c r="H7" s="75">
        <f>10000*G7*F7/100</f>
        <v>92974</v>
      </c>
      <c r="I7" s="76">
        <v>22367</v>
      </c>
      <c r="J7" s="14">
        <v>18</v>
      </c>
      <c r="K7" s="48">
        <v>67.27</v>
      </c>
      <c r="L7" s="75">
        <f>10000*K7*J7/100</f>
        <v>121086</v>
      </c>
      <c r="M7" s="76">
        <v>127113</v>
      </c>
      <c r="N7" s="14">
        <v>18</v>
      </c>
      <c r="O7" s="48">
        <v>148.61</v>
      </c>
      <c r="P7" s="75">
        <f>10000*O7*N7/100</f>
        <v>267498.00000000006</v>
      </c>
      <c r="Q7" s="76">
        <v>231144</v>
      </c>
      <c r="R7" s="14">
        <v>18</v>
      </c>
      <c r="S7" s="48">
        <v>66.25</v>
      </c>
      <c r="T7" s="75">
        <f>10000*S7*R7/100</f>
        <v>119250</v>
      </c>
      <c r="U7" s="76">
        <v>120484</v>
      </c>
    </row>
    <row r="8" spans="1:21" ht="22.5">
      <c r="A8" s="219" t="s">
        <v>105</v>
      </c>
      <c r="B8" s="220"/>
      <c r="C8" s="220"/>
      <c r="D8" s="265"/>
      <c r="E8" s="94" t="s">
        <v>89</v>
      </c>
      <c r="F8" s="14">
        <v>1.5</v>
      </c>
      <c r="G8" s="48">
        <v>711.3</v>
      </c>
      <c r="H8" s="75">
        <f>2000*G8*F8/100</f>
        <v>21339</v>
      </c>
      <c r="I8" s="76"/>
      <c r="J8" s="14">
        <v>1.5</v>
      </c>
      <c r="K8" s="48">
        <v>711.3</v>
      </c>
      <c r="L8" s="75">
        <f>300*K8*J8/100</f>
        <v>3200.85</v>
      </c>
      <c r="M8" s="76"/>
      <c r="N8" s="14">
        <v>1.5</v>
      </c>
      <c r="O8" s="48">
        <v>3723.62</v>
      </c>
      <c r="P8" s="75">
        <f>300*O8*N8/100</f>
        <v>16756.29</v>
      </c>
      <c r="Q8" s="76"/>
      <c r="R8" s="14">
        <v>1.5</v>
      </c>
      <c r="S8" s="48">
        <v>711.3</v>
      </c>
      <c r="T8" s="75">
        <f>300*S8*R8/100</f>
        <v>3200.85</v>
      </c>
      <c r="U8" s="76"/>
    </row>
    <row r="9" spans="1:21" ht="12.75">
      <c r="A9" s="266"/>
      <c r="B9" s="267"/>
      <c r="C9" s="267"/>
      <c r="D9" s="268"/>
      <c r="E9" s="257" t="s">
        <v>90</v>
      </c>
      <c r="F9" s="171">
        <v>1.5</v>
      </c>
      <c r="G9" s="208">
        <v>858</v>
      </c>
      <c r="H9" s="209">
        <f>300*G9*F9/100</f>
        <v>3861</v>
      </c>
      <c r="I9" s="210"/>
      <c r="J9" s="171">
        <v>1.5</v>
      </c>
      <c r="K9" s="208">
        <v>885.01</v>
      </c>
      <c r="L9" s="209">
        <f>300*K9*J9/100</f>
        <v>3982.545</v>
      </c>
      <c r="M9" s="210"/>
      <c r="N9" s="171">
        <v>1.5</v>
      </c>
      <c r="O9" s="208">
        <v>3723.62</v>
      </c>
      <c r="P9" s="209">
        <f>300*O9*N9/100</f>
        <v>16756.29</v>
      </c>
      <c r="Q9" s="210"/>
      <c r="R9" s="171">
        <v>1.5</v>
      </c>
      <c r="S9" s="208"/>
      <c r="T9" s="209">
        <f>300*S9*R9/100</f>
        <v>0</v>
      </c>
      <c r="U9" s="210"/>
    </row>
    <row r="10" spans="1:21" ht="12.75">
      <c r="A10" s="266"/>
      <c r="B10" s="267"/>
      <c r="C10" s="267"/>
      <c r="D10" s="268"/>
      <c r="E10" s="258"/>
      <c r="F10" s="171"/>
      <c r="G10" s="208"/>
      <c r="H10" s="209"/>
      <c r="I10" s="211"/>
      <c r="J10" s="171"/>
      <c r="K10" s="208"/>
      <c r="L10" s="209"/>
      <c r="M10" s="211"/>
      <c r="N10" s="171"/>
      <c r="O10" s="208"/>
      <c r="P10" s="209"/>
      <c r="Q10" s="211"/>
      <c r="R10" s="171"/>
      <c r="S10" s="208"/>
      <c r="T10" s="209"/>
      <c r="U10" s="211"/>
    </row>
    <row r="11" spans="1:21" ht="38.25" customHeight="1">
      <c r="A11" s="266"/>
      <c r="B11" s="267"/>
      <c r="C11" s="267"/>
      <c r="D11" s="268"/>
      <c r="E11" s="258"/>
      <c r="F11" s="171"/>
      <c r="G11" s="208"/>
      <c r="H11" s="209"/>
      <c r="I11" s="212"/>
      <c r="J11" s="171"/>
      <c r="K11" s="208"/>
      <c r="L11" s="209"/>
      <c r="M11" s="212"/>
      <c r="N11" s="171"/>
      <c r="O11" s="208"/>
      <c r="P11" s="209"/>
      <c r="Q11" s="212"/>
      <c r="R11" s="171"/>
      <c r="S11" s="208"/>
      <c r="T11" s="209"/>
      <c r="U11" s="212"/>
    </row>
    <row r="12" spans="1:21" ht="0.75" customHeight="1">
      <c r="A12" s="221"/>
      <c r="B12" s="222"/>
      <c r="C12" s="222"/>
      <c r="D12" s="269"/>
      <c r="E12" s="259"/>
      <c r="F12" s="171"/>
      <c r="G12" s="48"/>
      <c r="H12" s="75">
        <f>2000*G12*F12/100</f>
        <v>0</v>
      </c>
      <c r="I12" s="76"/>
      <c r="J12" s="171"/>
      <c r="K12" s="48"/>
      <c r="L12" s="75">
        <f>2000*K12*J12/100</f>
        <v>0</v>
      </c>
      <c r="M12" s="76"/>
      <c r="N12" s="14"/>
      <c r="O12" s="48"/>
      <c r="P12" s="75">
        <f>2000*O12*N12/100</f>
        <v>0</v>
      </c>
      <c r="Q12" s="76"/>
      <c r="R12" s="171"/>
      <c r="S12" s="48"/>
      <c r="T12" s="75">
        <f>2000*S12*R12/100</f>
        <v>0</v>
      </c>
      <c r="U12" s="76"/>
    </row>
    <row r="13" spans="1:21" ht="14.25" customHeight="1">
      <c r="A13" s="259" t="s">
        <v>94</v>
      </c>
      <c r="B13" s="264"/>
      <c r="C13" s="264"/>
      <c r="D13" s="264"/>
      <c r="E13" s="264"/>
      <c r="F13" s="14">
        <v>15</v>
      </c>
      <c r="G13" s="48">
        <v>0.65</v>
      </c>
      <c r="H13" s="75">
        <f>500*G13*F13/100</f>
        <v>48.75</v>
      </c>
      <c r="I13" s="76"/>
      <c r="J13" s="14">
        <v>75</v>
      </c>
      <c r="K13" s="48">
        <v>0.65</v>
      </c>
      <c r="L13" s="75">
        <f>10000*K13*J13/100</f>
        <v>4875</v>
      </c>
      <c r="M13" s="76"/>
      <c r="N13" s="14">
        <v>75</v>
      </c>
      <c r="O13" s="48">
        <v>0.65</v>
      </c>
      <c r="P13" s="75">
        <f>10000*O13*N13/100</f>
        <v>4875</v>
      </c>
      <c r="Q13" s="76"/>
      <c r="R13" s="14">
        <v>75</v>
      </c>
      <c r="S13" s="48">
        <v>0.65</v>
      </c>
      <c r="T13" s="75">
        <f>10000*S13*R13/100</f>
        <v>4875</v>
      </c>
      <c r="U13" s="76"/>
    </row>
    <row r="15" spans="1:21" ht="15">
      <c r="A15" s="263" t="s">
        <v>32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</row>
    <row r="16" spans="1:21" ht="12.75">
      <c r="A16" s="262" t="s">
        <v>30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</row>
    <row r="17" spans="1:21" ht="12.75">
      <c r="A17" s="261" t="s">
        <v>31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7:21" ht="12.75">
      <c r="G18" s="17"/>
      <c r="H18" s="17"/>
      <c r="I18" s="17"/>
      <c r="K18" s="17"/>
      <c r="L18" s="17"/>
      <c r="M18" s="17"/>
      <c r="O18" s="17"/>
      <c r="P18" s="17"/>
      <c r="Q18" s="17"/>
      <c r="S18" s="17"/>
      <c r="T18" s="17"/>
      <c r="U18" s="17"/>
    </row>
    <row r="19" spans="7:21" ht="12.75">
      <c r="G19" s="17"/>
      <c r="H19" s="17"/>
      <c r="I19" s="17"/>
      <c r="K19" s="17"/>
      <c r="L19" s="17"/>
      <c r="M19" s="17"/>
      <c r="O19" s="17"/>
      <c r="P19" s="17"/>
      <c r="Q19" s="17"/>
      <c r="S19" s="17"/>
      <c r="T19" s="17"/>
      <c r="U19" s="17"/>
    </row>
    <row r="20" spans="7:21" ht="12.75">
      <c r="G20" s="17"/>
      <c r="H20" s="17"/>
      <c r="I20" s="17"/>
      <c r="K20" s="17"/>
      <c r="L20" s="17"/>
      <c r="M20" s="17"/>
      <c r="O20" s="17"/>
      <c r="P20" s="17"/>
      <c r="Q20" s="17"/>
      <c r="S20" s="17"/>
      <c r="T20" s="17"/>
      <c r="U20" s="17"/>
    </row>
    <row r="21" spans="7:21" ht="12.75">
      <c r="G21" s="17"/>
      <c r="H21" s="17"/>
      <c r="I21" s="17"/>
      <c r="K21" s="17"/>
      <c r="L21" s="17"/>
      <c r="M21" s="17"/>
      <c r="O21" s="17"/>
      <c r="P21" s="17"/>
      <c r="Q21" s="17"/>
      <c r="S21" s="17"/>
      <c r="T21" s="17"/>
      <c r="U21" s="17"/>
    </row>
  </sheetData>
  <sheetProtection/>
  <mergeCells count="31">
    <mergeCell ref="R3:U4"/>
    <mergeCell ref="F9:F12"/>
    <mergeCell ref="G9:G11"/>
    <mergeCell ref="H9:H11"/>
    <mergeCell ref="A6:E6"/>
    <mergeCell ref="A1:E5"/>
    <mergeCell ref="F1:U1"/>
    <mergeCell ref="F2:U2"/>
    <mergeCell ref="F3:I4"/>
    <mergeCell ref="J3:M4"/>
    <mergeCell ref="N3:Q4"/>
    <mergeCell ref="B7:E7"/>
    <mergeCell ref="T9:T11"/>
    <mergeCell ref="I9:I11"/>
    <mergeCell ref="J9:J12"/>
    <mergeCell ref="K9:K11"/>
    <mergeCell ref="L9:L11"/>
    <mergeCell ref="M9:M11"/>
    <mergeCell ref="N9:N11"/>
    <mergeCell ref="A8:D12"/>
    <mergeCell ref="E9:E12"/>
    <mergeCell ref="A13:E13"/>
    <mergeCell ref="A15:U15"/>
    <mergeCell ref="A16:U16"/>
    <mergeCell ref="A17:U17"/>
    <mergeCell ref="U9:U11"/>
    <mergeCell ref="O9:O11"/>
    <mergeCell ref="P9:P11"/>
    <mergeCell ref="Q9:Q11"/>
    <mergeCell ref="R9:R12"/>
    <mergeCell ref="S9: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</dc:creator>
  <cp:keywords/>
  <dc:description/>
  <cp:lastModifiedBy>User</cp:lastModifiedBy>
  <cp:lastPrinted>2021-11-29T09:10:11Z</cp:lastPrinted>
  <dcterms:created xsi:type="dcterms:W3CDTF">2009-01-29T06:42:07Z</dcterms:created>
  <dcterms:modified xsi:type="dcterms:W3CDTF">2021-11-29T09:10:16Z</dcterms:modified>
  <cp:category/>
  <cp:version/>
  <cp:contentType/>
  <cp:contentStatus/>
</cp:coreProperties>
</file>