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Лист1!$A$1:$M$210</definedName>
  </definedNames>
  <calcPr calcId="125725" refMode="R1C1"/>
</workbook>
</file>

<file path=xl/calcChain.xml><?xml version="1.0" encoding="utf-8"?>
<calcChain xmlns="http://schemas.openxmlformats.org/spreadsheetml/2006/main">
  <c r="I208" i="1"/>
  <c r="I207"/>
  <c r="I149"/>
  <c r="I135"/>
  <c r="H129"/>
  <c r="I129"/>
  <c r="H105" l="1"/>
  <c r="H207"/>
  <c r="H135"/>
  <c r="G61" l="1"/>
  <c r="I55"/>
  <c r="I49"/>
  <c r="I43"/>
  <c r="I123"/>
  <c r="H12"/>
  <c r="I142"/>
  <c r="I210"/>
  <c r="I209"/>
  <c r="I206"/>
  <c r="I205" l="1"/>
  <c r="H152"/>
  <c r="L208" l="1"/>
  <c r="K208" l="1"/>
  <c r="J208"/>
  <c r="F60" l="1"/>
  <c r="F59"/>
  <c r="F58"/>
  <c r="F57"/>
  <c r="F56"/>
  <c r="L55"/>
  <c r="K55"/>
  <c r="J55"/>
  <c r="H55"/>
  <c r="G55"/>
  <c r="F25"/>
  <c r="G22"/>
  <c r="F55" l="1"/>
  <c r="G18"/>
  <c r="G208" s="1"/>
  <c r="H206"/>
  <c r="G92" l="1"/>
  <c r="H123" l="1"/>
  <c r="F122"/>
  <c r="F121"/>
  <c r="F120"/>
  <c r="F119"/>
  <c r="F118"/>
  <c r="L117"/>
  <c r="K117"/>
  <c r="I117"/>
  <c r="H117"/>
  <c r="G117"/>
  <c r="F116"/>
  <c r="F115"/>
  <c r="F113"/>
  <c r="F112"/>
  <c r="L111"/>
  <c r="K111"/>
  <c r="J111"/>
  <c r="G111"/>
  <c r="L142"/>
  <c r="K142"/>
  <c r="J142"/>
  <c r="L36"/>
  <c r="K36"/>
  <c r="J36"/>
  <c r="I36"/>
  <c r="H36"/>
  <c r="H111" l="1"/>
  <c r="F117"/>
  <c r="F111"/>
  <c r="F54" l="1"/>
  <c r="F53"/>
  <c r="F52"/>
  <c r="F51"/>
  <c r="F50"/>
  <c r="L49"/>
  <c r="K49"/>
  <c r="J49"/>
  <c r="H49"/>
  <c r="G49"/>
  <c r="H67"/>
  <c r="I67"/>
  <c r="J67"/>
  <c r="F49" l="1"/>
  <c r="H22"/>
  <c r="I22"/>
  <c r="J22"/>
  <c r="K22"/>
  <c r="L22"/>
  <c r="F23"/>
  <c r="F24"/>
  <c r="F26"/>
  <c r="F27"/>
  <c r="G206"/>
  <c r="J92"/>
  <c r="K92"/>
  <c r="L92"/>
  <c r="I92"/>
  <c r="F22" l="1"/>
  <c r="I199"/>
  <c r="J207" l="1"/>
  <c r="K207"/>
  <c r="L207"/>
  <c r="J206"/>
  <c r="K206"/>
  <c r="L206"/>
  <c r="G207"/>
  <c r="F91"/>
  <c r="F90"/>
  <c r="F89"/>
  <c r="F88"/>
  <c r="F87"/>
  <c r="L86"/>
  <c r="K86"/>
  <c r="J86"/>
  <c r="I86"/>
  <c r="H86"/>
  <c r="G86"/>
  <c r="L43"/>
  <c r="K43"/>
  <c r="J43"/>
  <c r="F86" l="1"/>
  <c r="F165"/>
  <c r="F164"/>
  <c r="F163"/>
  <c r="F162"/>
  <c r="K161"/>
  <c r="J161"/>
  <c r="I161"/>
  <c r="H161"/>
  <c r="G161"/>
  <c r="G123"/>
  <c r="H209"/>
  <c r="J209"/>
  <c r="K209"/>
  <c r="L209"/>
  <c r="H210"/>
  <c r="J210"/>
  <c r="K210"/>
  <c r="L210"/>
  <c r="G209"/>
  <c r="G210"/>
  <c r="F159"/>
  <c r="F158"/>
  <c r="F157"/>
  <c r="F156"/>
  <c r="L155"/>
  <c r="K155"/>
  <c r="J155"/>
  <c r="I155"/>
  <c r="H155"/>
  <c r="G155"/>
  <c r="F128"/>
  <c r="F127"/>
  <c r="F126"/>
  <c r="F125"/>
  <c r="F124"/>
  <c r="L123"/>
  <c r="K123"/>
  <c r="H15"/>
  <c r="I15"/>
  <c r="F33"/>
  <c r="F32"/>
  <c r="F31"/>
  <c r="F30"/>
  <c r="L29"/>
  <c r="K29"/>
  <c r="J29"/>
  <c r="I29"/>
  <c r="H29"/>
  <c r="G29"/>
  <c r="F20"/>
  <c r="F19"/>
  <c r="F18"/>
  <c r="F17"/>
  <c r="F16"/>
  <c r="L15"/>
  <c r="K15"/>
  <c r="J15"/>
  <c r="G15"/>
  <c r="F72"/>
  <c r="F71"/>
  <c r="F70"/>
  <c r="F69"/>
  <c r="F68"/>
  <c r="L67"/>
  <c r="K67"/>
  <c r="G67"/>
  <c r="H43"/>
  <c r="H92"/>
  <c r="F154"/>
  <c r="F153"/>
  <c r="F152"/>
  <c r="F151"/>
  <c r="F150"/>
  <c r="L149"/>
  <c r="K149"/>
  <c r="J149"/>
  <c r="H149"/>
  <c r="G149"/>
  <c r="I9"/>
  <c r="J9"/>
  <c r="K9"/>
  <c r="L9"/>
  <c r="F104"/>
  <c r="F103"/>
  <c r="F101"/>
  <c r="F100"/>
  <c r="F85"/>
  <c r="F84"/>
  <c r="F83"/>
  <c r="F82"/>
  <c r="F81"/>
  <c r="L80"/>
  <c r="K80"/>
  <c r="J80"/>
  <c r="I80"/>
  <c r="H80"/>
  <c r="H208" s="1"/>
  <c r="G80"/>
  <c r="F48"/>
  <c r="F47"/>
  <c r="F46"/>
  <c r="F45"/>
  <c r="F44"/>
  <c r="G43"/>
  <c r="F41"/>
  <c r="F40"/>
  <c r="F39"/>
  <c r="F38"/>
  <c r="F37"/>
  <c r="G36"/>
  <c r="G74"/>
  <c r="H74"/>
  <c r="I74"/>
  <c r="J74"/>
  <c r="K74"/>
  <c r="L74"/>
  <c r="F75"/>
  <c r="F14"/>
  <c r="F13"/>
  <c r="F12"/>
  <c r="F11"/>
  <c r="F10"/>
  <c r="H9"/>
  <c r="G9"/>
  <c r="F76"/>
  <c r="F77"/>
  <c r="F78"/>
  <c r="F79"/>
  <c r="F93"/>
  <c r="F94"/>
  <c r="F95"/>
  <c r="F96"/>
  <c r="F97"/>
  <c r="G142"/>
  <c r="H142"/>
  <c r="F143"/>
  <c r="F144"/>
  <c r="F145"/>
  <c r="F146"/>
  <c r="G167"/>
  <c r="H167"/>
  <c r="F168"/>
  <c r="F169"/>
  <c r="F170"/>
  <c r="F171"/>
  <c r="F181"/>
  <c r="F182"/>
  <c r="F184"/>
  <c r="F185"/>
  <c r="G199"/>
  <c r="F200"/>
  <c r="F201"/>
  <c r="F202"/>
  <c r="F203"/>
  <c r="F204"/>
  <c r="L180"/>
  <c r="K180"/>
  <c r="J180"/>
  <c r="I180"/>
  <c r="L199"/>
  <c r="K199"/>
  <c r="J199"/>
  <c r="K167"/>
  <c r="J167"/>
  <c r="I167"/>
  <c r="J99"/>
  <c r="K99"/>
  <c r="G99"/>
  <c r="H99"/>
  <c r="F102"/>
  <c r="L99"/>
  <c r="F206"/>
  <c r="F9" l="1"/>
  <c r="F80"/>
  <c r="F15"/>
  <c r="L205"/>
  <c r="H205"/>
  <c r="F210"/>
  <c r="G205"/>
  <c r="F29"/>
  <c r="F161"/>
  <c r="F199"/>
  <c r="F74"/>
  <c r="F36"/>
  <c r="F43"/>
  <c r="F99"/>
  <c r="F149"/>
  <c r="F155"/>
  <c r="J205"/>
  <c r="F167"/>
  <c r="K205"/>
  <c r="F92"/>
  <c r="F142"/>
  <c r="F67"/>
  <c r="F123"/>
  <c r="F209"/>
  <c r="F207"/>
  <c r="F208"/>
  <c r="F205" l="1"/>
</calcChain>
</file>

<file path=xl/sharedStrings.xml><?xml version="1.0" encoding="utf-8"?>
<sst xmlns="http://schemas.openxmlformats.org/spreadsheetml/2006/main" count="361" uniqueCount="132">
  <si>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</si>
  <si>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</si>
  <si>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</si>
  <si>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</si>
  <si>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</si>
  <si>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</si>
  <si>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</si>
  <si>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</si>
  <si>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</si>
  <si>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</si>
  <si>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</si>
  <si>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</si>
  <si>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</si>
  <si>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</si>
  <si>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</si>
  <si>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5.1.</t>
  </si>
  <si>
    <t>6.1.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</si>
  <si>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</si>
  <si>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9.1.</t>
  </si>
  <si>
    <t>Уплата счетов по электроэнергии, начисляемых на объекты, находящиеся в муниципальной собственности</t>
  </si>
  <si>
    <t xml:space="preserve">Организация ритуальных услуг по погребению </t>
  </si>
  <si>
    <t>Обеспечение выполнения функций  Управлением строительства и инфраструктуры администрации МО "Устьянский муниципальный район"</t>
  </si>
  <si>
    <t xml:space="preserve">Финансовое обеспечение переданных полномочий в рамках организации в границах поселений электро-, тепло-, газо-, и водоснабжения </t>
  </si>
  <si>
    <t>Управление строительства и инфраструктуры администрации муниципального образования «Устьянский муниципальный район»</t>
  </si>
  <si>
    <t>Мероприятия по подготовке к отопительному сезону</t>
  </si>
  <si>
    <t>Актуализация схем теплоснабжения, водоснабжения, водоотведения</t>
  </si>
  <si>
    <t>Задача 1. Выполнение мероприятий в области жилищного хозяйства на территории сельских поселений МО "Устьянский муниципальный район"</t>
  </si>
  <si>
    <t>Задача 2.  Мероприятия в области благоустройства коммунального хозяйства.</t>
  </si>
  <si>
    <t>2020-2025</t>
  </si>
  <si>
    <t>1.1.</t>
  </si>
  <si>
    <t>2.1</t>
  </si>
  <si>
    <t>3.1</t>
  </si>
  <si>
    <t>4.2.</t>
  </si>
  <si>
    <t>7.1.</t>
  </si>
  <si>
    <t>8.1.</t>
  </si>
  <si>
    <t>Проведение ремонта жилищного фонда</t>
  </si>
  <si>
    <t xml:space="preserve">Снос аварийных и ветхих домов, домов после пожара, уборка земельного участка от мусора  </t>
  </si>
  <si>
    <t>Ремонт источников децентрализованного водоснабжения на территории сельских поселений муниципального образования "Устьянский муниципальный район"</t>
  </si>
  <si>
    <t>Задача 3. Обеспечение выполнения  функций и полномочий  на территории  сельских поселений муниципального образования "Устьянский муниципальный район"</t>
  </si>
  <si>
    <t xml:space="preserve">Уплата взносов на капитальный ремонт многоквартирных домов, находящихся  на территории сельских поселений муниципального образования "Устьянский муниципальный район" в Фонд капитального ремонта многоквартирных домов Архангельской области </t>
  </si>
  <si>
    <t xml:space="preserve">Перечень мероприятий муниципальной программы "Комплексное развитие систем коммунальной инфраструктуры на территории  мунициипального образования  "Устьянский муниципальный район" </t>
  </si>
  <si>
    <t>Строительство водопроводной сети в п. Лойга</t>
  </si>
  <si>
    <t>Задача 4. Выполнение мероприятий в области коммунального хозяйства на территории сельских поселений МО "Устьянский муниципальный район"</t>
  </si>
  <si>
    <t>4.1</t>
  </si>
  <si>
    <t>Задача 5.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</si>
  <si>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5.2.</t>
  </si>
  <si>
    <t>5.3.</t>
  </si>
  <si>
    <t>Задача 6. Строительство водопроводных сетей, систем водоочистки</t>
  </si>
  <si>
    <t xml:space="preserve">Задача 7. Уплата взносов на капитальный ремонт </t>
  </si>
  <si>
    <t>1.2.</t>
  </si>
  <si>
    <t>2.2.</t>
  </si>
  <si>
    <t>Задача 8. Подготовка объектов ТЭК и ЖКХ сельских поселений МО "Устьянский муниципальный район" к отопительному периоду</t>
  </si>
  <si>
    <t>8.2.</t>
  </si>
  <si>
    <t>Задача 9. Строительство котельной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</si>
  <si>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информации, услуги начисления платы за соцнаем</t>
  </si>
  <si>
    <t>Оплата в полном объеме счетов на электроэнергию, 100% ежегодно</t>
  </si>
  <si>
    <t>Оплата в полном объеме почтовых расходов и публикаций в средствах массовой информации, услуги начисления платы за соцнаем, 100% ежегодно</t>
  </si>
  <si>
    <t>Земельные участки пригодные для дальнейшего использования, 1 участок ежегодно</t>
  </si>
  <si>
    <t>Выполнение функций  Управлением строительства и инфраструктуры администрации МО "Устьянский муниципальный район", 100% ежегодно</t>
  </si>
  <si>
    <t xml:space="preserve">Выполнение полномочий в рамках организации в границах поселений электро-, тепло-, газо-, и водоснабжения в полном объеме, 100% ежегодно </t>
  </si>
  <si>
    <t>Уборка мусора на кладбищах, 100% ежегодно.</t>
  </si>
  <si>
    <t>Работы по подготовке к отопительному периоду, 100% ежегодно.</t>
  </si>
  <si>
    <t>Актуализированы схемы теплоснабжения, водоснабжения, водоотведения, 30 единиц</t>
  </si>
  <si>
    <t>Строительство водопроводной сети п. Лойга</t>
  </si>
  <si>
    <t>Мероприятия для участия в региональной программе "Чистая вода"</t>
  </si>
  <si>
    <t>2023-2025</t>
  </si>
  <si>
    <t>6.2.</t>
  </si>
  <si>
    <t>2.1.1.</t>
  </si>
  <si>
    <t>Администрация муниципального образования "Устьянский муниципальный район»</t>
  </si>
  <si>
    <t>В т.ч. уплата счетов по электроэнергии, начисляемых на объекты, находящиеся в муниципальной собственности</t>
  </si>
  <si>
    <t>Задача 10. Завершение работ по оформлению объектов незавершенного строительства</t>
  </si>
  <si>
    <t>8.3.</t>
  </si>
  <si>
    <t>Проектирование теплотрассы в с. Шангалы</t>
  </si>
  <si>
    <t>Проектная документация, 1 ед.</t>
  </si>
  <si>
    <t>8.4.</t>
  </si>
  <si>
    <t>Приобретение котлов</t>
  </si>
  <si>
    <t>6 котлов</t>
  </si>
  <si>
    <t>10.1.</t>
  </si>
  <si>
    <t>Проектирование кладбищ, 10 проектов.</t>
  </si>
  <si>
    <t>5.4.</t>
  </si>
  <si>
    <t>Мероприятия в области благоустройства</t>
  </si>
  <si>
    <t>Текущий и капитальный ремонт муниципального жилищного фонда на территории Устьянского района.</t>
  </si>
  <si>
    <t>Ремонт децентрализованных источников водоснабжения (колодцев) на территории Устьянского района</t>
  </si>
  <si>
    <t>4.3.</t>
  </si>
  <si>
    <t>Содержание, ремонт, капитальный ремонт систем водоснабжения и водоотведения</t>
  </si>
  <si>
    <t>2022-2025</t>
  </si>
  <si>
    <t>Транспортировка бесхозных трупов, 100% ежегодно</t>
  </si>
  <si>
    <t>6.3.</t>
  </si>
  <si>
    <t>Устройство магистральной сети к распределительному к распределительному колодцу спортивного зала п. Илеза</t>
  </si>
  <si>
    <t>6.4.</t>
  </si>
  <si>
    <t>Разработка ПСД "Строительство и подключение блочно-модульной станции очистки воды"</t>
  </si>
  <si>
    <t>Субсидии на разработку ПСД "Строительство и подключение блочно-модульной станции очистки воды" в п. Октябрьский</t>
  </si>
  <si>
    <t>Управление строительства и инфраструктуры администрации МО «Устьянский муниципальный район»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</si>
  <si>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(2022-2025 гг)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</si>
  <si>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</t>
  </si>
  <si>
    <t>4.4.</t>
  </si>
  <si>
    <t xml:space="preserve">Исполнительный лист (ремонт водопровода) </t>
  </si>
  <si>
    <t>Управление строительства и инфраструктуры администрации МО "Устьянский муниципальный район"/Финансовое управление администрации Устьянского муниципального района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</si>
  <si>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гг)/Администрация Устьянского муниципального района</t>
  </si>
  <si>
    <t>Управление строительства и инфраструктуры администрации МО «Устьянский муниципальный район»; Администрация Устьянского муниципального района; Администрации муниципальных образований-поселений;</t>
  </si>
  <si>
    <t>Управление строительства и инфраструктуры администрации МО «Устьянский муниципальный район»/Администрация Устьянского муниципального района (2022-2025 гг), администрации муниципальных образований поселений</t>
  </si>
  <si>
    <t>Софинансирование программы "Чистая вода" Шангалы, Кизема, Октябрьский</t>
  </si>
  <si>
    <t xml:space="preserve">Приложение № 1 
к муниципальной программе «Комплексное развитие систем коммунальной инфраструктуры в муниципальном образовании «Устьянский муниципальный район», утвержденной постановлением администрации Устьянского мунципиального района Архангельской области
от 18 февраля 2022 г. № 252 </t>
  </si>
  <si>
    <t xml:space="preserve">Дополнительные работы, выполненные при исполнении муниципального контракта на выполнение работ по строительству, рекунструкции питьевого водоснабжения </t>
  </si>
  <si>
    <t>Ремонт водопровода</t>
  </si>
  <si>
    <t>4.5.</t>
  </si>
  <si>
    <t>Устройство магистральной сети  к распределительному колодцу спортивного зала п. Илеза</t>
  </si>
  <si>
    <t>Проведение проверки достоверности сметной стоимости объектов:установка и обвязка котельного оборудования в здании котельной п.Илеза и устройство каркасно-модульной котельной п.Илеза</t>
  </si>
  <si>
    <t>Выполнение работ по проектированию и строительству котельных на территории Устьянского района, 2 объекта</t>
  </si>
  <si>
    <t>Содержание кладбищ и оказание ритуальных услуг</t>
  </si>
  <si>
    <t>Разработка проектно-сметной документации  мест захоронения</t>
  </si>
  <si>
    <t>9.2.</t>
  </si>
  <si>
    <t>Выполнение работ по проектированию и строительству котельной</t>
  </si>
  <si>
    <t>Устройство каркасно-модульной котельной в п.Квазеньга</t>
  </si>
  <si>
    <t>Устройство каркасно-модульной котельной в п. Глубокий</t>
  </si>
  <si>
    <t>Выполнение работ по проектированию и строительству котельных на территории Устьянского района</t>
  </si>
  <si>
    <t>9.3.</t>
  </si>
  <si>
    <t>9.4.</t>
  </si>
  <si>
    <t>Ремонт здания котельной в п.Илеза</t>
  </si>
  <si>
    <t xml:space="preserve">Выполнение работ по ремонту котельной на территории п.Илеза Устьянского района, 1 объект </t>
  </si>
  <si>
    <t>6.5.</t>
  </si>
  <si>
    <t>На разработку и прохождение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</si>
  <si>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п.Кизема</t>
  </si>
  <si>
    <t>6.6.</t>
  </si>
  <si>
    <t>Разработанная проектная и рабочая документация по строительству и подключению блочно-модульной станции очистки воды, строительство водопроводных сетей п.Кизема</t>
  </si>
  <si>
    <t>Разработанная проектная документация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</si>
  <si>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</si>
  <si>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Администрация Устьянского муниципального района</t>
  </si>
  <si>
    <t>2021-2022</t>
  </si>
  <si>
    <t>6.7.</t>
  </si>
  <si>
    <t>Предоставлена субсидия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</si>
  <si>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2020-2021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</si>
</sst>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tabSelected="1" view="pageBreakPreview" zoomScaleSheetLayoutView="100" workbookViewId="0">
      <pane xSplit="5" ySplit="8" topLeftCell="F183" activePane="bottomRight" state="frozen"/>
      <selection pane="topRight" activeCell="F1" sqref="F1"/>
      <selection pane="bottomLeft" activeCell="A9" sqref="A9"/>
      <selection pane="bottomRight" activeCell="D161" sqref="D161:D166"/>
    </sheetView>
  </sheetViews>
  <sheetFormatPr defaultRowHeight="12.75"/>
  <cols>
    <col min="2" max="2" width="31.7109375" customWidth="1"/>
    <col min="3" max="3" width="30.7109375" customWidth="1"/>
    <col min="4" max="4" width="11.85546875" customWidth="1"/>
    <col min="5" max="5" width="27.85546875" customWidth="1"/>
    <col min="6" max="6" width="15.28515625" style="22" customWidth="1"/>
    <col min="7" max="7" width="14.42578125" style="24" customWidth="1"/>
    <col min="8" max="8" width="12.85546875" style="22" customWidth="1"/>
    <col min="9" max="9" width="12.7109375" style="22" customWidth="1"/>
    <col min="10" max="12" width="10.85546875" style="22" bestFit="1" customWidth="1"/>
    <col min="13" max="13" width="29.140625" customWidth="1"/>
  </cols>
  <sheetData>
    <row r="1" spans="1:13" ht="22.5" customHeight="1">
      <c r="A1" s="8"/>
      <c r="B1" s="8"/>
      <c r="C1" s="8"/>
      <c r="D1" s="8"/>
      <c r="E1" s="8"/>
      <c r="F1" s="18"/>
      <c r="G1" s="75" t="s">
        <v>102</v>
      </c>
      <c r="H1" s="75"/>
      <c r="I1" s="75"/>
      <c r="J1" s="75"/>
      <c r="K1" s="75"/>
      <c r="L1" s="75"/>
      <c r="M1" s="75"/>
    </row>
    <row r="2" spans="1:13" ht="22.5" customHeight="1">
      <c r="A2" s="8"/>
      <c r="B2" s="8"/>
      <c r="C2" s="8"/>
      <c r="D2" s="8"/>
      <c r="E2" s="8"/>
      <c r="F2" s="18"/>
      <c r="G2" s="75"/>
      <c r="H2" s="75"/>
      <c r="I2" s="75"/>
      <c r="J2" s="75"/>
      <c r="K2" s="75"/>
      <c r="L2" s="75"/>
      <c r="M2" s="75"/>
    </row>
    <row r="3" spans="1:13" ht="22.5" customHeight="1">
      <c r="A3" s="10"/>
      <c r="B3" s="10"/>
      <c r="C3" s="10"/>
      <c r="D3" s="10"/>
      <c r="E3" s="10"/>
      <c r="F3" s="19"/>
      <c r="G3" s="75"/>
      <c r="H3" s="75"/>
      <c r="I3" s="75"/>
      <c r="J3" s="75"/>
      <c r="K3" s="75"/>
      <c r="L3" s="75"/>
      <c r="M3" s="75"/>
    </row>
    <row r="4" spans="1:13" ht="36" customHeight="1">
      <c r="A4" s="76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"/>
    </row>
    <row r="5" spans="1:13" ht="56.25" customHeight="1">
      <c r="A5" s="63" t="s">
        <v>1</v>
      </c>
      <c r="B5" s="63" t="s">
        <v>0</v>
      </c>
      <c r="C5" s="63" t="s">
        <v>13</v>
      </c>
      <c r="D5" s="63" t="s">
        <v>2</v>
      </c>
      <c r="E5" s="63" t="s">
        <v>3</v>
      </c>
      <c r="F5" s="67" t="s">
        <v>14</v>
      </c>
      <c r="G5" s="68"/>
      <c r="H5" s="68"/>
      <c r="I5" s="68"/>
      <c r="J5" s="68"/>
      <c r="K5" s="68"/>
      <c r="L5" s="69"/>
      <c r="M5" s="83" t="s">
        <v>4</v>
      </c>
    </row>
    <row r="6" spans="1:13">
      <c r="A6" s="64"/>
      <c r="B6" s="64"/>
      <c r="C6" s="64"/>
      <c r="D6" s="64"/>
      <c r="E6" s="64"/>
      <c r="F6" s="20" t="s">
        <v>5</v>
      </c>
      <c r="G6" s="26">
        <v>2020</v>
      </c>
      <c r="H6" s="25">
        <v>2021</v>
      </c>
      <c r="I6" s="25">
        <v>2022</v>
      </c>
      <c r="J6" s="25">
        <v>2023</v>
      </c>
      <c r="K6" s="25">
        <v>2024</v>
      </c>
      <c r="L6" s="25">
        <v>2025</v>
      </c>
      <c r="M6" s="83"/>
    </row>
    <row r="7" spans="1:13">
      <c r="A7" s="2">
        <v>1</v>
      </c>
      <c r="B7" s="2">
        <v>2</v>
      </c>
      <c r="C7" s="2">
        <v>3</v>
      </c>
      <c r="D7" s="2">
        <v>4</v>
      </c>
      <c r="E7" s="2">
        <v>5</v>
      </c>
      <c r="F7" s="25">
        <v>6</v>
      </c>
      <c r="G7" s="26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">
        <v>13</v>
      </c>
    </row>
    <row r="8" spans="1:13" s="3" customFormat="1" ht="12.75" customHeight="1">
      <c r="A8" s="65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4"/>
    </row>
    <row r="9" spans="1:13" s="3" customFormat="1" ht="15.75" customHeight="1">
      <c r="A9" s="33" t="s">
        <v>29</v>
      </c>
      <c r="B9" s="71" t="s">
        <v>54</v>
      </c>
      <c r="C9" s="33" t="s">
        <v>98</v>
      </c>
      <c r="D9" s="33" t="s">
        <v>28</v>
      </c>
      <c r="E9" s="9" t="s">
        <v>6</v>
      </c>
      <c r="F9" s="27">
        <f>F10+F11+F12+F13+F14</f>
        <v>4055214.9699999997</v>
      </c>
      <c r="G9" s="27">
        <f t="shared" ref="G9:L9" si="0">G10+G11+G12+G13+G14</f>
        <v>400000</v>
      </c>
      <c r="H9" s="28">
        <f t="shared" si="0"/>
        <v>1067450.48</v>
      </c>
      <c r="I9" s="28">
        <f t="shared" si="0"/>
        <v>619764.49</v>
      </c>
      <c r="J9" s="27">
        <f t="shared" si="0"/>
        <v>656000</v>
      </c>
      <c r="K9" s="27">
        <f t="shared" si="0"/>
        <v>656000</v>
      </c>
      <c r="L9" s="27">
        <f t="shared" si="0"/>
        <v>656000</v>
      </c>
      <c r="M9" s="70" t="s">
        <v>56</v>
      </c>
    </row>
    <row r="10" spans="1:13" s="3" customFormat="1">
      <c r="A10" s="34"/>
      <c r="B10" s="72"/>
      <c r="C10" s="34"/>
      <c r="D10" s="34"/>
      <c r="E10" s="9" t="s">
        <v>7</v>
      </c>
      <c r="F10" s="27">
        <f t="shared" ref="F10:F15" si="1">SUM(G10:L10)</f>
        <v>0</v>
      </c>
      <c r="G10" s="27">
        <v>0</v>
      </c>
      <c r="H10" s="28">
        <v>0</v>
      </c>
      <c r="I10" s="28">
        <v>0</v>
      </c>
      <c r="J10" s="27">
        <v>0</v>
      </c>
      <c r="K10" s="27">
        <v>0</v>
      </c>
      <c r="L10" s="27">
        <v>0</v>
      </c>
      <c r="M10" s="70"/>
    </row>
    <row r="11" spans="1:13" s="3" customFormat="1">
      <c r="A11" s="34"/>
      <c r="B11" s="72"/>
      <c r="C11" s="34"/>
      <c r="D11" s="34"/>
      <c r="E11" s="9" t="s">
        <v>8</v>
      </c>
      <c r="F11" s="27">
        <f t="shared" si="1"/>
        <v>0</v>
      </c>
      <c r="G11" s="27">
        <v>0</v>
      </c>
      <c r="H11" s="28">
        <v>0</v>
      </c>
      <c r="I11" s="28">
        <v>0</v>
      </c>
      <c r="J11" s="27">
        <v>0</v>
      </c>
      <c r="K11" s="27">
        <v>0</v>
      </c>
      <c r="L11" s="27">
        <v>0</v>
      </c>
      <c r="M11" s="70"/>
    </row>
    <row r="12" spans="1:13" s="3" customFormat="1">
      <c r="A12" s="34"/>
      <c r="B12" s="72"/>
      <c r="C12" s="34"/>
      <c r="D12" s="34"/>
      <c r="E12" s="9" t="s">
        <v>9</v>
      </c>
      <c r="F12" s="27">
        <f t="shared" si="1"/>
        <v>4055214.9699999997</v>
      </c>
      <c r="G12" s="27">
        <v>400000</v>
      </c>
      <c r="H12" s="28">
        <f>1067450.48</f>
        <v>1067450.48</v>
      </c>
      <c r="I12" s="28">
        <v>619764.49</v>
      </c>
      <c r="J12" s="27">
        <v>656000</v>
      </c>
      <c r="K12" s="27">
        <v>656000</v>
      </c>
      <c r="L12" s="27">
        <v>656000</v>
      </c>
      <c r="M12" s="70"/>
    </row>
    <row r="13" spans="1:13" s="3" customFormat="1">
      <c r="A13" s="34"/>
      <c r="B13" s="72"/>
      <c r="C13" s="34"/>
      <c r="D13" s="34"/>
      <c r="E13" s="9" t="s">
        <v>10</v>
      </c>
      <c r="F13" s="27">
        <f t="shared" si="1"/>
        <v>0</v>
      </c>
      <c r="G13" s="27">
        <v>0</v>
      </c>
      <c r="H13" s="28">
        <v>0</v>
      </c>
      <c r="I13" s="28">
        <v>0</v>
      </c>
      <c r="J13" s="27">
        <v>0</v>
      </c>
      <c r="K13" s="27">
        <v>0</v>
      </c>
      <c r="L13" s="27">
        <v>0</v>
      </c>
      <c r="M13" s="70"/>
    </row>
    <row r="14" spans="1:13" s="3" customFormat="1" ht="15.75" customHeight="1">
      <c r="A14" s="35"/>
      <c r="B14" s="73"/>
      <c r="C14" s="35"/>
      <c r="D14" s="35"/>
      <c r="E14" s="9" t="s">
        <v>11</v>
      </c>
      <c r="F14" s="27">
        <f t="shared" si="1"/>
        <v>0</v>
      </c>
      <c r="G14" s="27">
        <v>0</v>
      </c>
      <c r="H14" s="28">
        <v>0</v>
      </c>
      <c r="I14" s="28">
        <v>0</v>
      </c>
      <c r="J14" s="27">
        <v>0</v>
      </c>
      <c r="K14" s="27">
        <v>0</v>
      </c>
      <c r="L14" s="27">
        <v>0</v>
      </c>
      <c r="M14" s="70"/>
    </row>
    <row r="15" spans="1:13" s="3" customFormat="1" ht="11.25" customHeight="1">
      <c r="A15" s="33" t="s">
        <v>49</v>
      </c>
      <c r="B15" s="71" t="s">
        <v>35</v>
      </c>
      <c r="C15" s="33" t="s">
        <v>93</v>
      </c>
      <c r="D15" s="33" t="s">
        <v>28</v>
      </c>
      <c r="E15" s="9" t="s">
        <v>6</v>
      </c>
      <c r="F15" s="27">
        <f t="shared" si="1"/>
        <v>9502673.5600000005</v>
      </c>
      <c r="G15" s="27">
        <f t="shared" ref="G15:L15" si="2">G16+G17+G18+G19+G20</f>
        <v>827673.56</v>
      </c>
      <c r="H15" s="28">
        <f t="shared" si="2"/>
        <v>800000</v>
      </c>
      <c r="I15" s="28">
        <f t="shared" si="2"/>
        <v>1875000</v>
      </c>
      <c r="J15" s="27">
        <f t="shared" si="2"/>
        <v>2000000</v>
      </c>
      <c r="K15" s="27">
        <f t="shared" si="2"/>
        <v>2000000</v>
      </c>
      <c r="L15" s="27">
        <f t="shared" si="2"/>
        <v>2000000</v>
      </c>
      <c r="M15" s="40" t="s">
        <v>81</v>
      </c>
    </row>
    <row r="16" spans="1:13" s="3" customFormat="1" ht="11.25" customHeight="1">
      <c r="A16" s="34"/>
      <c r="B16" s="72"/>
      <c r="C16" s="34"/>
      <c r="D16" s="34"/>
      <c r="E16" s="9" t="s">
        <v>7</v>
      </c>
      <c r="F16" s="27">
        <f t="shared" ref="F16:F20" si="3">SUM(G16:L16)</f>
        <v>0</v>
      </c>
      <c r="G16" s="27">
        <v>0</v>
      </c>
      <c r="H16" s="28">
        <v>0</v>
      </c>
      <c r="I16" s="28">
        <v>0</v>
      </c>
      <c r="J16" s="27">
        <v>0</v>
      </c>
      <c r="K16" s="27">
        <v>0</v>
      </c>
      <c r="L16" s="27">
        <v>0</v>
      </c>
      <c r="M16" s="41"/>
    </row>
    <row r="17" spans="1:13" s="3" customFormat="1" ht="11.25" customHeight="1">
      <c r="A17" s="34"/>
      <c r="B17" s="72"/>
      <c r="C17" s="34"/>
      <c r="D17" s="34"/>
      <c r="E17" s="9" t="s">
        <v>8</v>
      </c>
      <c r="F17" s="27">
        <f t="shared" si="3"/>
        <v>0</v>
      </c>
      <c r="G17" s="27">
        <v>0</v>
      </c>
      <c r="H17" s="28">
        <v>0</v>
      </c>
      <c r="I17" s="28">
        <v>0</v>
      </c>
      <c r="J17" s="27">
        <v>0</v>
      </c>
      <c r="K17" s="27">
        <v>0</v>
      </c>
      <c r="L17" s="27">
        <v>0</v>
      </c>
      <c r="M17" s="41"/>
    </row>
    <row r="18" spans="1:13" s="3" customFormat="1" ht="11.25" customHeight="1">
      <c r="A18" s="34"/>
      <c r="B18" s="72"/>
      <c r="C18" s="34"/>
      <c r="D18" s="34"/>
      <c r="E18" s="9" t="s">
        <v>9</v>
      </c>
      <c r="F18" s="27">
        <f t="shared" si="3"/>
        <v>9502673.5600000005</v>
      </c>
      <c r="G18" s="27">
        <f>827673.56</f>
        <v>827673.56</v>
      </c>
      <c r="H18" s="28">
        <v>800000</v>
      </c>
      <c r="I18" s="28">
        <v>1875000</v>
      </c>
      <c r="J18" s="27">
        <v>2000000</v>
      </c>
      <c r="K18" s="27">
        <v>2000000</v>
      </c>
      <c r="L18" s="27">
        <v>2000000</v>
      </c>
      <c r="M18" s="41"/>
    </row>
    <row r="19" spans="1:13" s="3" customFormat="1" ht="11.25" customHeight="1">
      <c r="A19" s="34"/>
      <c r="B19" s="72"/>
      <c r="C19" s="34"/>
      <c r="D19" s="34"/>
      <c r="E19" s="9" t="s">
        <v>10</v>
      </c>
      <c r="F19" s="27">
        <f t="shared" si="3"/>
        <v>0</v>
      </c>
      <c r="G19" s="27">
        <v>0</v>
      </c>
      <c r="H19" s="28">
        <v>0</v>
      </c>
      <c r="I19" s="28">
        <v>0</v>
      </c>
      <c r="J19" s="27">
        <v>0</v>
      </c>
      <c r="K19" s="27">
        <v>0</v>
      </c>
      <c r="L19" s="27">
        <v>0</v>
      </c>
      <c r="M19" s="41"/>
    </row>
    <row r="20" spans="1:13" s="3" customFormat="1" ht="11.25" customHeight="1">
      <c r="A20" s="35"/>
      <c r="B20" s="73"/>
      <c r="C20" s="35"/>
      <c r="D20" s="35"/>
      <c r="E20" s="9" t="s">
        <v>11</v>
      </c>
      <c r="F20" s="27">
        <f t="shared" si="3"/>
        <v>0</v>
      </c>
      <c r="G20" s="27">
        <v>0</v>
      </c>
      <c r="H20" s="28">
        <v>0</v>
      </c>
      <c r="I20" s="28">
        <v>0</v>
      </c>
      <c r="J20" s="27">
        <v>0</v>
      </c>
      <c r="K20" s="27">
        <v>0</v>
      </c>
      <c r="L20" s="27">
        <v>0</v>
      </c>
      <c r="M20" s="42"/>
    </row>
    <row r="21" spans="1:13" s="3" customFormat="1" ht="12.75" customHeight="1">
      <c r="A21" s="78" t="s">
        <v>27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"/>
    </row>
    <row r="22" spans="1:13" s="3" customFormat="1" ht="12.75" customHeight="1">
      <c r="A22" s="57" t="s">
        <v>30</v>
      </c>
      <c r="B22" s="37" t="s">
        <v>19</v>
      </c>
      <c r="C22" s="33" t="s">
        <v>92</v>
      </c>
      <c r="D22" s="33" t="s">
        <v>131</v>
      </c>
      <c r="E22" s="9" t="s">
        <v>6</v>
      </c>
      <c r="F22" s="27">
        <f>F23+F24+F25+F26+F27+F28</f>
        <v>133013</v>
      </c>
      <c r="G22" s="27">
        <f>G23+G24+G25+G26+G27+G28</f>
        <v>73013</v>
      </c>
      <c r="H22" s="28">
        <f t="shared" ref="H22:L22" si="4">H23+H24+H25+H26+H27</f>
        <v>60000</v>
      </c>
      <c r="I22" s="28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40" t="s">
        <v>55</v>
      </c>
    </row>
    <row r="23" spans="1:13" s="3" customFormat="1">
      <c r="A23" s="58"/>
      <c r="B23" s="38"/>
      <c r="C23" s="34"/>
      <c r="D23" s="34"/>
      <c r="E23" s="9" t="s">
        <v>7</v>
      </c>
      <c r="F23" s="27">
        <f t="shared" ref="F23:F33" si="5">SUM(G23:L23)</f>
        <v>0</v>
      </c>
      <c r="G23" s="27">
        <v>0</v>
      </c>
      <c r="H23" s="28">
        <v>0</v>
      </c>
      <c r="I23" s="28">
        <v>0</v>
      </c>
      <c r="J23" s="27">
        <v>0</v>
      </c>
      <c r="K23" s="27">
        <v>0</v>
      </c>
      <c r="L23" s="27">
        <v>0</v>
      </c>
      <c r="M23" s="41"/>
    </row>
    <row r="24" spans="1:13" s="3" customFormat="1">
      <c r="A24" s="58"/>
      <c r="B24" s="38"/>
      <c r="C24" s="34"/>
      <c r="D24" s="34"/>
      <c r="E24" s="9" t="s">
        <v>8</v>
      </c>
      <c r="F24" s="27">
        <f t="shared" si="5"/>
        <v>0</v>
      </c>
      <c r="G24" s="27">
        <v>0</v>
      </c>
      <c r="H24" s="28">
        <v>0</v>
      </c>
      <c r="I24" s="28">
        <v>0</v>
      </c>
      <c r="J24" s="27">
        <v>0</v>
      </c>
      <c r="K24" s="27">
        <v>0</v>
      </c>
      <c r="L24" s="27">
        <v>0</v>
      </c>
      <c r="M24" s="41"/>
    </row>
    <row r="25" spans="1:13" s="3" customFormat="1">
      <c r="A25" s="58"/>
      <c r="B25" s="38"/>
      <c r="C25" s="34"/>
      <c r="D25" s="34"/>
      <c r="E25" s="9" t="s">
        <v>9</v>
      </c>
      <c r="F25" s="27">
        <f t="shared" ref="F25" si="6">SUM(G25:L25)</f>
        <v>88013</v>
      </c>
      <c r="G25" s="27">
        <v>28013</v>
      </c>
      <c r="H25" s="28">
        <v>60000</v>
      </c>
      <c r="I25" s="28">
        <v>0</v>
      </c>
      <c r="J25" s="27">
        <v>0</v>
      </c>
      <c r="K25" s="27">
        <v>0</v>
      </c>
      <c r="L25" s="27">
        <v>0</v>
      </c>
      <c r="M25" s="41"/>
    </row>
    <row r="26" spans="1:13" s="3" customFormat="1">
      <c r="A26" s="58"/>
      <c r="B26" s="38"/>
      <c r="C26" s="34"/>
      <c r="D26" s="34"/>
      <c r="E26" s="9" t="s">
        <v>10</v>
      </c>
      <c r="F26" s="27">
        <f t="shared" si="5"/>
        <v>0</v>
      </c>
      <c r="G26" s="27">
        <v>0</v>
      </c>
      <c r="H26" s="28">
        <v>0</v>
      </c>
      <c r="I26" s="28">
        <v>0</v>
      </c>
      <c r="J26" s="27">
        <v>0</v>
      </c>
      <c r="K26" s="27">
        <v>0</v>
      </c>
      <c r="L26" s="27">
        <v>0</v>
      </c>
      <c r="M26" s="41"/>
    </row>
    <row r="27" spans="1:13" s="3" customFormat="1">
      <c r="A27" s="59"/>
      <c r="B27" s="39"/>
      <c r="C27" s="35"/>
      <c r="D27" s="35"/>
      <c r="E27" s="9" t="s">
        <v>11</v>
      </c>
      <c r="F27" s="27">
        <f t="shared" si="5"/>
        <v>0</v>
      </c>
      <c r="G27" s="27">
        <v>0</v>
      </c>
      <c r="H27" s="28">
        <v>0</v>
      </c>
      <c r="I27" s="28">
        <v>0</v>
      </c>
      <c r="J27" s="27">
        <v>0</v>
      </c>
      <c r="K27" s="27">
        <v>0</v>
      </c>
      <c r="L27" s="27">
        <v>0</v>
      </c>
      <c r="M27" s="42"/>
    </row>
    <row r="28" spans="1:13" s="3" customFormat="1" ht="33.75">
      <c r="A28" s="14" t="s">
        <v>67</v>
      </c>
      <c r="B28" s="13" t="s">
        <v>69</v>
      </c>
      <c r="C28" s="9" t="s">
        <v>68</v>
      </c>
      <c r="D28" s="9">
        <v>2020</v>
      </c>
      <c r="E28" s="9" t="s">
        <v>9</v>
      </c>
      <c r="F28" s="27">
        <v>45000</v>
      </c>
      <c r="G28" s="27">
        <v>45000</v>
      </c>
      <c r="H28" s="28">
        <v>0</v>
      </c>
      <c r="I28" s="28">
        <v>0</v>
      </c>
      <c r="J28" s="27">
        <v>0</v>
      </c>
      <c r="K28" s="27">
        <v>0</v>
      </c>
      <c r="L28" s="27">
        <v>0</v>
      </c>
      <c r="M28" s="15" t="s">
        <v>55</v>
      </c>
    </row>
    <row r="29" spans="1:13" s="3" customFormat="1">
      <c r="A29" s="33" t="s">
        <v>50</v>
      </c>
      <c r="B29" s="37" t="s">
        <v>36</v>
      </c>
      <c r="C29" s="33" t="s">
        <v>92</v>
      </c>
      <c r="D29" s="33">
        <v>2020</v>
      </c>
      <c r="E29" s="9" t="s">
        <v>6</v>
      </c>
      <c r="F29" s="27">
        <f t="shared" si="5"/>
        <v>149093.78</v>
      </c>
      <c r="G29" s="27">
        <f t="shared" ref="G29:L29" si="7">G30+G31+G32+G33+G34</f>
        <v>149093.78</v>
      </c>
      <c r="H29" s="28">
        <f t="shared" si="7"/>
        <v>0</v>
      </c>
      <c r="I29" s="28">
        <f t="shared" si="7"/>
        <v>0</v>
      </c>
      <c r="J29" s="27">
        <f t="shared" si="7"/>
        <v>0</v>
      </c>
      <c r="K29" s="27">
        <f t="shared" si="7"/>
        <v>0</v>
      </c>
      <c r="L29" s="27">
        <f t="shared" si="7"/>
        <v>0</v>
      </c>
      <c r="M29" s="40" t="s">
        <v>57</v>
      </c>
    </row>
    <row r="30" spans="1:13" s="3" customFormat="1">
      <c r="A30" s="34"/>
      <c r="B30" s="38"/>
      <c r="C30" s="34"/>
      <c r="D30" s="34"/>
      <c r="E30" s="9" t="s">
        <v>7</v>
      </c>
      <c r="F30" s="27">
        <f t="shared" si="5"/>
        <v>0</v>
      </c>
      <c r="G30" s="27">
        <v>0</v>
      </c>
      <c r="H30" s="28">
        <v>0</v>
      </c>
      <c r="I30" s="28">
        <v>0</v>
      </c>
      <c r="J30" s="27">
        <v>0</v>
      </c>
      <c r="K30" s="27">
        <v>0</v>
      </c>
      <c r="L30" s="27">
        <v>0</v>
      </c>
      <c r="M30" s="41"/>
    </row>
    <row r="31" spans="1:13" s="3" customFormat="1">
      <c r="A31" s="34"/>
      <c r="B31" s="38"/>
      <c r="C31" s="34"/>
      <c r="D31" s="34"/>
      <c r="E31" s="9" t="s">
        <v>8</v>
      </c>
      <c r="F31" s="27">
        <f t="shared" si="5"/>
        <v>0</v>
      </c>
      <c r="G31" s="27">
        <v>0</v>
      </c>
      <c r="H31" s="28">
        <v>0</v>
      </c>
      <c r="I31" s="28">
        <v>0</v>
      </c>
      <c r="J31" s="27">
        <v>0</v>
      </c>
      <c r="K31" s="27">
        <v>0</v>
      </c>
      <c r="L31" s="27">
        <v>0</v>
      </c>
      <c r="M31" s="41"/>
    </row>
    <row r="32" spans="1:13" s="3" customFormat="1">
      <c r="A32" s="34"/>
      <c r="B32" s="38"/>
      <c r="C32" s="34"/>
      <c r="D32" s="34"/>
      <c r="E32" s="9" t="s">
        <v>9</v>
      </c>
      <c r="F32" s="27">
        <f t="shared" si="5"/>
        <v>149093.78</v>
      </c>
      <c r="G32" s="27">
        <v>149093.78</v>
      </c>
      <c r="H32" s="28">
        <v>0</v>
      </c>
      <c r="I32" s="28">
        <v>0</v>
      </c>
      <c r="J32" s="27">
        <v>0</v>
      </c>
      <c r="K32" s="27">
        <v>0</v>
      </c>
      <c r="L32" s="27">
        <v>0</v>
      </c>
      <c r="M32" s="41"/>
    </row>
    <row r="33" spans="1:13" s="3" customFormat="1">
      <c r="A33" s="34"/>
      <c r="B33" s="38"/>
      <c r="C33" s="34"/>
      <c r="D33" s="34"/>
      <c r="E33" s="9" t="s">
        <v>10</v>
      </c>
      <c r="F33" s="27">
        <f t="shared" si="5"/>
        <v>0</v>
      </c>
      <c r="G33" s="27">
        <v>0</v>
      </c>
      <c r="H33" s="28">
        <v>0</v>
      </c>
      <c r="I33" s="28">
        <v>0</v>
      </c>
      <c r="J33" s="27">
        <v>0</v>
      </c>
      <c r="K33" s="27">
        <v>0</v>
      </c>
      <c r="L33" s="27">
        <v>0</v>
      </c>
      <c r="M33" s="41"/>
    </row>
    <row r="34" spans="1:13" s="3" customFormat="1">
      <c r="A34" s="35"/>
      <c r="B34" s="39"/>
      <c r="C34" s="35"/>
      <c r="D34" s="35"/>
      <c r="E34" s="9" t="s">
        <v>11</v>
      </c>
      <c r="F34" s="27">
        <v>0</v>
      </c>
      <c r="G34" s="27">
        <v>0</v>
      </c>
      <c r="H34" s="28">
        <v>0</v>
      </c>
      <c r="I34" s="28">
        <v>0</v>
      </c>
      <c r="J34" s="27">
        <v>0</v>
      </c>
      <c r="K34" s="27">
        <v>0</v>
      </c>
      <c r="L34" s="27">
        <v>0</v>
      </c>
      <c r="M34" s="42"/>
    </row>
    <row r="35" spans="1:13" s="3" customFormat="1" ht="14.25" customHeight="1">
      <c r="A35" s="55" t="s">
        <v>38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6"/>
    </row>
    <row r="36" spans="1:13" s="3" customFormat="1" ht="11.25" customHeight="1">
      <c r="A36" s="57" t="s">
        <v>31</v>
      </c>
      <c r="B36" s="37" t="s">
        <v>21</v>
      </c>
      <c r="C36" s="33" t="s">
        <v>93</v>
      </c>
      <c r="D36" s="33" t="s">
        <v>28</v>
      </c>
      <c r="E36" s="9" t="s">
        <v>6</v>
      </c>
      <c r="F36" s="27">
        <f t="shared" ref="F36:L36" si="8">F37+F38+F39+F40+F41</f>
        <v>22920193.920000002</v>
      </c>
      <c r="G36" s="27">
        <f t="shared" si="8"/>
        <v>11218839</v>
      </c>
      <c r="H36" s="28">
        <f t="shared" si="8"/>
        <v>11571445</v>
      </c>
      <c r="I36" s="28">
        <f t="shared" si="8"/>
        <v>129909.92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40" t="s">
        <v>58</v>
      </c>
    </row>
    <row r="37" spans="1:13" s="3" customFormat="1" ht="11.25" customHeight="1">
      <c r="A37" s="58"/>
      <c r="B37" s="38"/>
      <c r="C37" s="34"/>
      <c r="D37" s="34"/>
      <c r="E37" s="9" t="s">
        <v>7</v>
      </c>
      <c r="F37" s="27">
        <f>SUM(G37:L37)</f>
        <v>0</v>
      </c>
      <c r="G37" s="27">
        <v>0</v>
      </c>
      <c r="H37" s="28">
        <v>0</v>
      </c>
      <c r="I37" s="28">
        <v>0</v>
      </c>
      <c r="J37" s="27">
        <v>0</v>
      </c>
      <c r="K37" s="27">
        <v>0</v>
      </c>
      <c r="L37" s="27">
        <v>0</v>
      </c>
      <c r="M37" s="41"/>
    </row>
    <row r="38" spans="1:13" s="3" customFormat="1" ht="11.25" customHeight="1">
      <c r="A38" s="58"/>
      <c r="B38" s="38"/>
      <c r="C38" s="34"/>
      <c r="D38" s="34"/>
      <c r="E38" s="9" t="s">
        <v>8</v>
      </c>
      <c r="F38" s="27">
        <f>SUM(G38:L38)</f>
        <v>0</v>
      </c>
      <c r="G38" s="27">
        <v>0</v>
      </c>
      <c r="H38" s="28">
        <v>0</v>
      </c>
      <c r="I38" s="28">
        <v>0</v>
      </c>
      <c r="J38" s="27">
        <v>0</v>
      </c>
      <c r="K38" s="27">
        <v>0</v>
      </c>
      <c r="L38" s="27">
        <v>0</v>
      </c>
      <c r="M38" s="41"/>
    </row>
    <row r="39" spans="1:13" s="3" customFormat="1" ht="11.25" customHeight="1">
      <c r="A39" s="58"/>
      <c r="B39" s="38"/>
      <c r="C39" s="34"/>
      <c r="D39" s="34"/>
      <c r="E39" s="9" t="s">
        <v>9</v>
      </c>
      <c r="F39" s="27">
        <f>SUM(G39:L39)</f>
        <v>22920193.920000002</v>
      </c>
      <c r="G39" s="27">
        <v>11218839</v>
      </c>
      <c r="H39" s="28">
        <v>11571445</v>
      </c>
      <c r="I39" s="28">
        <v>129909.92</v>
      </c>
      <c r="J39" s="27">
        <v>0</v>
      </c>
      <c r="K39" s="27">
        <v>0</v>
      </c>
      <c r="L39" s="27">
        <v>0</v>
      </c>
      <c r="M39" s="41"/>
    </row>
    <row r="40" spans="1:13" s="3" customFormat="1" ht="11.25" customHeight="1">
      <c r="A40" s="58"/>
      <c r="B40" s="38"/>
      <c r="C40" s="34"/>
      <c r="D40" s="34"/>
      <c r="E40" s="9" t="s">
        <v>10</v>
      </c>
      <c r="F40" s="27">
        <f>SUM(G40:L40)</f>
        <v>0</v>
      </c>
      <c r="G40" s="27">
        <v>0</v>
      </c>
      <c r="H40" s="28">
        <v>0</v>
      </c>
      <c r="I40" s="28">
        <v>0</v>
      </c>
      <c r="J40" s="27">
        <v>0</v>
      </c>
      <c r="K40" s="27">
        <v>0</v>
      </c>
      <c r="L40" s="27">
        <v>0</v>
      </c>
      <c r="M40" s="41"/>
    </row>
    <row r="41" spans="1:13" s="3" customFormat="1" ht="11.25" customHeight="1">
      <c r="A41" s="59"/>
      <c r="B41" s="39"/>
      <c r="C41" s="35"/>
      <c r="D41" s="35"/>
      <c r="E41" s="9" t="s">
        <v>11</v>
      </c>
      <c r="F41" s="27">
        <f>SUM(G41:L41)</f>
        <v>0</v>
      </c>
      <c r="G41" s="27">
        <v>0</v>
      </c>
      <c r="H41" s="28">
        <v>0</v>
      </c>
      <c r="I41" s="28">
        <v>0</v>
      </c>
      <c r="J41" s="27">
        <v>0</v>
      </c>
      <c r="K41" s="27">
        <v>0</v>
      </c>
      <c r="L41" s="27">
        <v>0</v>
      </c>
      <c r="M41" s="42"/>
    </row>
    <row r="42" spans="1:13" s="3" customFormat="1" ht="11.25" customHeight="1">
      <c r="A42" s="84" t="s">
        <v>42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11"/>
    </row>
    <row r="43" spans="1:13" s="3" customFormat="1" ht="11.25" customHeight="1">
      <c r="A43" s="57" t="s">
        <v>43</v>
      </c>
      <c r="B43" s="37" t="s">
        <v>22</v>
      </c>
      <c r="C43" s="33" t="s">
        <v>99</v>
      </c>
      <c r="D43" s="33" t="s">
        <v>28</v>
      </c>
      <c r="E43" s="9" t="s">
        <v>6</v>
      </c>
      <c r="F43" s="27">
        <f>F44+F45+F46+F47+F48</f>
        <v>4202149</v>
      </c>
      <c r="G43" s="27">
        <f t="shared" ref="G43:L43" si="9">G44+G45+G46+G47+G48</f>
        <v>662715</v>
      </c>
      <c r="H43" s="28">
        <f t="shared" si="9"/>
        <v>662715</v>
      </c>
      <c r="I43" s="28">
        <f t="shared" si="9"/>
        <v>776719</v>
      </c>
      <c r="J43" s="27">
        <f t="shared" si="9"/>
        <v>700000</v>
      </c>
      <c r="K43" s="27">
        <f t="shared" si="9"/>
        <v>700000</v>
      </c>
      <c r="L43" s="27">
        <f t="shared" si="9"/>
        <v>700000</v>
      </c>
      <c r="M43" s="40" t="s">
        <v>59</v>
      </c>
    </row>
    <row r="44" spans="1:13" s="3" customFormat="1" ht="11.25" customHeight="1">
      <c r="A44" s="58"/>
      <c r="B44" s="38"/>
      <c r="C44" s="34"/>
      <c r="D44" s="34"/>
      <c r="E44" s="9" t="s">
        <v>7</v>
      </c>
      <c r="F44" s="27">
        <f>SUM(G44:L44)</f>
        <v>0</v>
      </c>
      <c r="G44" s="27">
        <v>0</v>
      </c>
      <c r="H44" s="28">
        <v>0</v>
      </c>
      <c r="I44" s="28">
        <v>0</v>
      </c>
      <c r="J44" s="27">
        <v>0</v>
      </c>
      <c r="K44" s="27">
        <v>0</v>
      </c>
      <c r="L44" s="27">
        <v>0</v>
      </c>
      <c r="M44" s="41"/>
    </row>
    <row r="45" spans="1:13" s="3" customFormat="1" ht="11.25" customHeight="1">
      <c r="A45" s="58"/>
      <c r="B45" s="38"/>
      <c r="C45" s="34"/>
      <c r="D45" s="34"/>
      <c r="E45" s="9" t="s">
        <v>8</v>
      </c>
      <c r="F45" s="27">
        <f>SUM(G45:L45)</f>
        <v>0</v>
      </c>
      <c r="G45" s="27">
        <v>0</v>
      </c>
      <c r="H45" s="28">
        <v>0</v>
      </c>
      <c r="I45" s="28">
        <v>0</v>
      </c>
      <c r="J45" s="27">
        <v>0</v>
      </c>
      <c r="K45" s="27">
        <v>0</v>
      </c>
      <c r="L45" s="27">
        <v>0</v>
      </c>
      <c r="M45" s="41"/>
    </row>
    <row r="46" spans="1:13" s="3" customFormat="1" ht="11.25" customHeight="1">
      <c r="A46" s="58"/>
      <c r="B46" s="38"/>
      <c r="C46" s="34"/>
      <c r="D46" s="34"/>
      <c r="E46" s="9" t="s">
        <v>9</v>
      </c>
      <c r="F46" s="27">
        <f>SUM(G46:L46)</f>
        <v>4202149</v>
      </c>
      <c r="G46" s="27">
        <v>662715</v>
      </c>
      <c r="H46" s="28">
        <v>662715</v>
      </c>
      <c r="I46" s="28">
        <v>776719</v>
      </c>
      <c r="J46" s="27">
        <v>700000</v>
      </c>
      <c r="K46" s="27">
        <v>700000</v>
      </c>
      <c r="L46" s="27">
        <v>700000</v>
      </c>
      <c r="M46" s="41"/>
    </row>
    <row r="47" spans="1:13" s="3" customFormat="1" ht="11.25" customHeight="1">
      <c r="A47" s="58"/>
      <c r="B47" s="38"/>
      <c r="C47" s="34"/>
      <c r="D47" s="34"/>
      <c r="E47" s="9" t="s">
        <v>10</v>
      </c>
      <c r="F47" s="27">
        <f>SUM(G47:L47)</f>
        <v>0</v>
      </c>
      <c r="G47" s="27">
        <v>0</v>
      </c>
      <c r="H47" s="28">
        <v>0</v>
      </c>
      <c r="I47" s="28">
        <v>0</v>
      </c>
      <c r="J47" s="27">
        <v>0</v>
      </c>
      <c r="K47" s="27">
        <v>0</v>
      </c>
      <c r="L47" s="27">
        <v>0</v>
      </c>
      <c r="M47" s="41"/>
    </row>
    <row r="48" spans="1:13" s="3" customFormat="1" ht="28.5" customHeight="1">
      <c r="A48" s="59"/>
      <c r="B48" s="39"/>
      <c r="C48" s="35"/>
      <c r="D48" s="35"/>
      <c r="E48" s="12" t="s">
        <v>11</v>
      </c>
      <c r="F48" s="29">
        <f>SUM(G48:L48)</f>
        <v>0</v>
      </c>
      <c r="G48" s="27">
        <v>0</v>
      </c>
      <c r="H48" s="28">
        <v>0</v>
      </c>
      <c r="I48" s="28">
        <v>0</v>
      </c>
      <c r="J48" s="27">
        <v>0</v>
      </c>
      <c r="K48" s="27">
        <v>0</v>
      </c>
      <c r="L48" s="27">
        <v>0</v>
      </c>
      <c r="M48" s="42"/>
    </row>
    <row r="49" spans="1:13" s="3" customFormat="1" ht="12.75" customHeight="1">
      <c r="A49" s="33" t="s">
        <v>32</v>
      </c>
      <c r="B49" s="37" t="s">
        <v>37</v>
      </c>
      <c r="C49" s="33" t="s">
        <v>93</v>
      </c>
      <c r="D49" s="33" t="s">
        <v>65</v>
      </c>
      <c r="E49" s="9" t="s">
        <v>6</v>
      </c>
      <c r="F49" s="27">
        <f>F50+F51+F52+F53+F54</f>
        <v>2547673</v>
      </c>
      <c r="G49" s="27">
        <f t="shared" ref="G49:L49" si="10">G50+G51+G52+G53+G54</f>
        <v>0</v>
      </c>
      <c r="H49" s="28">
        <f t="shared" si="10"/>
        <v>500000</v>
      </c>
      <c r="I49" s="28">
        <f t="shared" si="10"/>
        <v>547673</v>
      </c>
      <c r="J49" s="27">
        <f t="shared" si="10"/>
        <v>500000</v>
      </c>
      <c r="K49" s="27">
        <f t="shared" si="10"/>
        <v>500000</v>
      </c>
      <c r="L49" s="27">
        <f t="shared" si="10"/>
        <v>500000</v>
      </c>
      <c r="M49" s="40" t="s">
        <v>82</v>
      </c>
    </row>
    <row r="50" spans="1:13" s="3" customFormat="1" ht="12.75" customHeight="1">
      <c r="A50" s="34"/>
      <c r="B50" s="38"/>
      <c r="C50" s="34"/>
      <c r="D50" s="34"/>
      <c r="E50" s="9" t="s">
        <v>7</v>
      </c>
      <c r="F50" s="27">
        <f>SUM(G50:L50)</f>
        <v>0</v>
      </c>
      <c r="G50" s="27">
        <v>0</v>
      </c>
      <c r="H50" s="28">
        <v>0</v>
      </c>
      <c r="I50" s="28">
        <v>0</v>
      </c>
      <c r="J50" s="27">
        <v>0</v>
      </c>
      <c r="K50" s="27">
        <v>0</v>
      </c>
      <c r="L50" s="27">
        <v>0</v>
      </c>
      <c r="M50" s="41"/>
    </row>
    <row r="51" spans="1:13" s="3" customFormat="1" ht="12.75" customHeight="1">
      <c r="A51" s="34"/>
      <c r="B51" s="38"/>
      <c r="C51" s="34"/>
      <c r="D51" s="34"/>
      <c r="E51" s="9" t="s">
        <v>8</v>
      </c>
      <c r="F51" s="27">
        <f>SUM(G51:L51)</f>
        <v>0</v>
      </c>
      <c r="G51" s="27">
        <v>0</v>
      </c>
      <c r="H51" s="28">
        <v>0</v>
      </c>
      <c r="I51" s="28">
        <v>0</v>
      </c>
      <c r="J51" s="27">
        <v>0</v>
      </c>
      <c r="K51" s="27">
        <v>0</v>
      </c>
      <c r="L51" s="27">
        <v>0</v>
      </c>
      <c r="M51" s="41"/>
    </row>
    <row r="52" spans="1:13" s="3" customFormat="1" ht="12.75" customHeight="1">
      <c r="A52" s="34"/>
      <c r="B52" s="38"/>
      <c r="C52" s="34"/>
      <c r="D52" s="34"/>
      <c r="E52" s="9" t="s">
        <v>9</v>
      </c>
      <c r="F52" s="27">
        <f>SUM(G52:L52)</f>
        <v>2547673</v>
      </c>
      <c r="G52" s="27">
        <v>0</v>
      </c>
      <c r="H52" s="28">
        <v>500000</v>
      </c>
      <c r="I52" s="28">
        <v>547673</v>
      </c>
      <c r="J52" s="27">
        <v>500000</v>
      </c>
      <c r="K52" s="27">
        <v>500000</v>
      </c>
      <c r="L52" s="27">
        <v>500000</v>
      </c>
      <c r="M52" s="41"/>
    </row>
    <row r="53" spans="1:13" s="3" customFormat="1" ht="12.75" customHeight="1">
      <c r="A53" s="34"/>
      <c r="B53" s="38"/>
      <c r="C53" s="34"/>
      <c r="D53" s="34"/>
      <c r="E53" s="9" t="s">
        <v>10</v>
      </c>
      <c r="F53" s="27">
        <f>SUM(G53:L53)</f>
        <v>0</v>
      </c>
      <c r="G53" s="27">
        <v>0</v>
      </c>
      <c r="H53" s="28">
        <v>0</v>
      </c>
      <c r="I53" s="28">
        <v>0</v>
      </c>
      <c r="J53" s="27">
        <v>0</v>
      </c>
      <c r="K53" s="27">
        <v>0</v>
      </c>
      <c r="L53" s="27">
        <v>0</v>
      </c>
      <c r="M53" s="41"/>
    </row>
    <row r="54" spans="1:13" s="3" customFormat="1" ht="12.75" customHeight="1">
      <c r="A54" s="35"/>
      <c r="B54" s="39"/>
      <c r="C54" s="35"/>
      <c r="D54" s="35"/>
      <c r="E54" s="9" t="s">
        <v>11</v>
      </c>
      <c r="F54" s="27">
        <f>SUM(G54:L54)</f>
        <v>0</v>
      </c>
      <c r="G54" s="27">
        <v>0</v>
      </c>
      <c r="H54" s="28">
        <v>0</v>
      </c>
      <c r="I54" s="28">
        <v>0</v>
      </c>
      <c r="J54" s="27">
        <v>0</v>
      </c>
      <c r="K54" s="27">
        <v>0</v>
      </c>
      <c r="L54" s="27">
        <v>0</v>
      </c>
      <c r="M54" s="42"/>
    </row>
    <row r="55" spans="1:13" s="3" customFormat="1" ht="12.75" customHeight="1">
      <c r="A55" s="33" t="s">
        <v>83</v>
      </c>
      <c r="B55" s="37" t="s">
        <v>84</v>
      </c>
      <c r="C55" s="33" t="s">
        <v>93</v>
      </c>
      <c r="D55" s="33" t="s">
        <v>85</v>
      </c>
      <c r="E55" s="9" t="s">
        <v>6</v>
      </c>
      <c r="F55" s="27">
        <f t="shared" ref="F55:L55" si="11">F56+F57+F58+F59+F60</f>
        <v>2852090.59</v>
      </c>
      <c r="G55" s="27">
        <f t="shared" si="11"/>
        <v>0</v>
      </c>
      <c r="H55" s="28">
        <f t="shared" si="11"/>
        <v>500000</v>
      </c>
      <c r="I55" s="28">
        <f t="shared" si="11"/>
        <v>2352090.59</v>
      </c>
      <c r="J55" s="27">
        <f t="shared" si="11"/>
        <v>0</v>
      </c>
      <c r="K55" s="27">
        <f t="shared" si="11"/>
        <v>0</v>
      </c>
      <c r="L55" s="27">
        <f t="shared" si="11"/>
        <v>0</v>
      </c>
      <c r="M55" s="40" t="s">
        <v>84</v>
      </c>
    </row>
    <row r="56" spans="1:13" s="3" customFormat="1" ht="12.75" customHeight="1">
      <c r="A56" s="34"/>
      <c r="B56" s="38"/>
      <c r="C56" s="34"/>
      <c r="D56" s="34"/>
      <c r="E56" s="9" t="s">
        <v>7</v>
      </c>
      <c r="F56" s="27">
        <f>SUM(G56:L56)</f>
        <v>0</v>
      </c>
      <c r="G56" s="27">
        <v>0</v>
      </c>
      <c r="H56" s="28">
        <v>0</v>
      </c>
      <c r="I56" s="28">
        <v>0</v>
      </c>
      <c r="J56" s="27">
        <v>0</v>
      </c>
      <c r="K56" s="27">
        <v>0</v>
      </c>
      <c r="L56" s="27">
        <v>0</v>
      </c>
      <c r="M56" s="41"/>
    </row>
    <row r="57" spans="1:13" s="3" customFormat="1" ht="12.75" customHeight="1">
      <c r="A57" s="34"/>
      <c r="B57" s="38"/>
      <c r="C57" s="34"/>
      <c r="D57" s="34"/>
      <c r="E57" s="9" t="s">
        <v>8</v>
      </c>
      <c r="F57" s="27">
        <f>SUM(G57:L57)</f>
        <v>0</v>
      </c>
      <c r="G57" s="27">
        <v>0</v>
      </c>
      <c r="H57" s="28">
        <v>0</v>
      </c>
      <c r="I57" s="28">
        <v>0</v>
      </c>
      <c r="J57" s="27">
        <v>0</v>
      </c>
      <c r="K57" s="27">
        <v>0</v>
      </c>
      <c r="L57" s="27">
        <v>0</v>
      </c>
      <c r="M57" s="41"/>
    </row>
    <row r="58" spans="1:13" s="3" customFormat="1" ht="12.75" customHeight="1">
      <c r="A58" s="34"/>
      <c r="B58" s="38"/>
      <c r="C58" s="34"/>
      <c r="D58" s="34"/>
      <c r="E58" s="9" t="s">
        <v>9</v>
      </c>
      <c r="F58" s="27">
        <f>SUM(G58:L58)</f>
        <v>2852090.59</v>
      </c>
      <c r="G58" s="27">
        <v>0</v>
      </c>
      <c r="H58" s="28">
        <v>500000</v>
      </c>
      <c r="I58" s="28">
        <v>2352090.59</v>
      </c>
      <c r="J58" s="27">
        <v>0</v>
      </c>
      <c r="K58" s="27">
        <v>0</v>
      </c>
      <c r="L58" s="27">
        <v>0</v>
      </c>
      <c r="M58" s="41"/>
    </row>
    <row r="59" spans="1:13" s="3" customFormat="1" ht="12.75" customHeight="1">
      <c r="A59" s="34"/>
      <c r="B59" s="38"/>
      <c r="C59" s="34"/>
      <c r="D59" s="34"/>
      <c r="E59" s="9" t="s">
        <v>10</v>
      </c>
      <c r="F59" s="27">
        <f>SUM(G59:L59)</f>
        <v>0</v>
      </c>
      <c r="G59" s="27">
        <v>0</v>
      </c>
      <c r="H59" s="28">
        <v>0</v>
      </c>
      <c r="I59" s="28">
        <v>0</v>
      </c>
      <c r="J59" s="27">
        <v>0</v>
      </c>
      <c r="K59" s="27">
        <v>0</v>
      </c>
      <c r="L59" s="27">
        <v>0</v>
      </c>
      <c r="M59" s="41"/>
    </row>
    <row r="60" spans="1:13" s="3" customFormat="1" ht="12.75" customHeight="1">
      <c r="A60" s="35"/>
      <c r="B60" s="39"/>
      <c r="C60" s="35"/>
      <c r="D60" s="35"/>
      <c r="E60" s="9" t="s">
        <v>11</v>
      </c>
      <c r="F60" s="27">
        <f>SUM(G60:L60)</f>
        <v>0</v>
      </c>
      <c r="G60" s="27">
        <v>0</v>
      </c>
      <c r="H60" s="28">
        <v>0</v>
      </c>
      <c r="I60" s="28">
        <v>0</v>
      </c>
      <c r="J60" s="27">
        <v>0</v>
      </c>
      <c r="K60" s="27">
        <v>0</v>
      </c>
      <c r="L60" s="27">
        <v>0</v>
      </c>
      <c r="M60" s="42"/>
    </row>
    <row r="61" spans="1:13" s="3" customFormat="1" ht="12.75" customHeight="1">
      <c r="A61" s="33" t="s">
        <v>95</v>
      </c>
      <c r="B61" s="37" t="s">
        <v>104</v>
      </c>
      <c r="C61" s="33" t="s">
        <v>93</v>
      </c>
      <c r="D61" s="33">
        <v>2021</v>
      </c>
      <c r="E61" s="9" t="s">
        <v>6</v>
      </c>
      <c r="F61" s="27">
        <v>136822</v>
      </c>
      <c r="G61" s="27">
        <f t="shared" ref="G61" si="12">G62+G63+G64+G65+G66</f>
        <v>0</v>
      </c>
      <c r="H61" s="28">
        <v>136821.5</v>
      </c>
      <c r="I61" s="28">
        <v>0</v>
      </c>
      <c r="J61" s="27">
        <v>0</v>
      </c>
      <c r="K61" s="27">
        <v>0</v>
      </c>
      <c r="L61" s="27">
        <v>0</v>
      </c>
      <c r="M61" s="17"/>
    </row>
    <row r="62" spans="1:13" s="3" customFormat="1" ht="12.75" customHeight="1">
      <c r="A62" s="34"/>
      <c r="B62" s="38"/>
      <c r="C62" s="34"/>
      <c r="D62" s="34"/>
      <c r="E62" s="9" t="s">
        <v>7</v>
      </c>
      <c r="F62" s="27">
        <v>0</v>
      </c>
      <c r="G62" s="27">
        <v>0</v>
      </c>
      <c r="H62" s="28"/>
      <c r="I62" s="28">
        <v>0</v>
      </c>
      <c r="J62" s="27">
        <v>0</v>
      </c>
      <c r="K62" s="27">
        <v>0</v>
      </c>
      <c r="L62" s="27">
        <v>0</v>
      </c>
      <c r="M62" s="17"/>
    </row>
    <row r="63" spans="1:13" s="3" customFormat="1" ht="12.75" customHeight="1">
      <c r="A63" s="34"/>
      <c r="B63" s="38"/>
      <c r="C63" s="34"/>
      <c r="D63" s="34"/>
      <c r="E63" s="9" t="s">
        <v>8</v>
      </c>
      <c r="F63" s="27">
        <v>0</v>
      </c>
      <c r="G63" s="27">
        <v>0</v>
      </c>
      <c r="H63" s="28"/>
      <c r="I63" s="28">
        <v>0</v>
      </c>
      <c r="J63" s="27">
        <v>0</v>
      </c>
      <c r="K63" s="27">
        <v>0</v>
      </c>
      <c r="L63" s="27">
        <v>0</v>
      </c>
      <c r="M63" s="41" t="s">
        <v>96</v>
      </c>
    </row>
    <row r="64" spans="1:13" s="3" customFormat="1" ht="12.75" customHeight="1">
      <c r="A64" s="34"/>
      <c r="B64" s="38"/>
      <c r="C64" s="34"/>
      <c r="D64" s="34"/>
      <c r="E64" s="9" t="s">
        <v>9</v>
      </c>
      <c r="F64" s="27">
        <v>136821.5</v>
      </c>
      <c r="G64" s="27">
        <v>0</v>
      </c>
      <c r="H64" s="28">
        <v>136821.5</v>
      </c>
      <c r="I64" s="28">
        <v>0</v>
      </c>
      <c r="J64" s="27">
        <v>0</v>
      </c>
      <c r="K64" s="27">
        <v>0</v>
      </c>
      <c r="L64" s="27">
        <v>0</v>
      </c>
      <c r="M64" s="41"/>
    </row>
    <row r="65" spans="1:13" s="3" customFormat="1" ht="12.75" customHeight="1">
      <c r="A65" s="34"/>
      <c r="B65" s="38"/>
      <c r="C65" s="34"/>
      <c r="D65" s="34"/>
      <c r="E65" s="9" t="s">
        <v>10</v>
      </c>
      <c r="F65" s="27">
        <v>0</v>
      </c>
      <c r="G65" s="27">
        <v>0</v>
      </c>
      <c r="H65" s="28"/>
      <c r="I65" s="28">
        <v>0</v>
      </c>
      <c r="J65" s="27">
        <v>0</v>
      </c>
      <c r="K65" s="27">
        <v>0</v>
      </c>
      <c r="L65" s="27">
        <v>0</v>
      </c>
      <c r="M65" s="17"/>
    </row>
    <row r="66" spans="1:13" s="3" customFormat="1" ht="12.75" customHeight="1">
      <c r="A66" s="35"/>
      <c r="B66" s="39"/>
      <c r="C66" s="35"/>
      <c r="D66" s="35"/>
      <c r="E66" s="9" t="s">
        <v>11</v>
      </c>
      <c r="F66" s="27">
        <v>0</v>
      </c>
      <c r="G66" s="27">
        <v>0</v>
      </c>
      <c r="H66" s="28"/>
      <c r="I66" s="28">
        <v>0</v>
      </c>
      <c r="J66" s="27">
        <v>0</v>
      </c>
      <c r="K66" s="27">
        <v>0</v>
      </c>
      <c r="L66" s="27">
        <v>0</v>
      </c>
      <c r="M66" s="17"/>
    </row>
    <row r="67" spans="1:13" s="3" customFormat="1" ht="12.75" customHeight="1">
      <c r="A67" s="33" t="s">
        <v>105</v>
      </c>
      <c r="B67" s="37" t="s">
        <v>103</v>
      </c>
      <c r="C67" s="33" t="s">
        <v>97</v>
      </c>
      <c r="D67" s="33">
        <v>2021</v>
      </c>
      <c r="E67" s="9" t="s">
        <v>6</v>
      </c>
      <c r="F67" s="27">
        <f t="shared" ref="F67:L67" si="13">F68+F69+F70+F71+F72</f>
        <v>142694.22</v>
      </c>
      <c r="G67" s="27">
        <f t="shared" si="13"/>
        <v>0</v>
      </c>
      <c r="H67" s="28">
        <f t="shared" si="13"/>
        <v>142694.22</v>
      </c>
      <c r="I67" s="28">
        <f t="shared" si="13"/>
        <v>0</v>
      </c>
      <c r="J67" s="27">
        <f t="shared" si="13"/>
        <v>0</v>
      </c>
      <c r="K67" s="27">
        <f t="shared" si="13"/>
        <v>0</v>
      </c>
      <c r="L67" s="27">
        <f t="shared" si="13"/>
        <v>0</v>
      </c>
      <c r="M67" s="40" t="s">
        <v>96</v>
      </c>
    </row>
    <row r="68" spans="1:13" s="3" customFormat="1">
      <c r="A68" s="34"/>
      <c r="B68" s="38"/>
      <c r="C68" s="34"/>
      <c r="D68" s="34"/>
      <c r="E68" s="9" t="s">
        <v>7</v>
      </c>
      <c r="F68" s="27">
        <f>SUM(G68:L68)</f>
        <v>0</v>
      </c>
      <c r="G68" s="27">
        <v>0</v>
      </c>
      <c r="H68" s="28">
        <v>0</v>
      </c>
      <c r="I68" s="28">
        <v>0</v>
      </c>
      <c r="J68" s="27">
        <v>0</v>
      </c>
      <c r="K68" s="27">
        <v>0</v>
      </c>
      <c r="L68" s="27">
        <v>0</v>
      </c>
      <c r="M68" s="41"/>
    </row>
    <row r="69" spans="1:13" s="3" customFormat="1">
      <c r="A69" s="34"/>
      <c r="B69" s="38"/>
      <c r="C69" s="34"/>
      <c r="D69" s="34"/>
      <c r="E69" s="9" t="s">
        <v>8</v>
      </c>
      <c r="F69" s="27">
        <f>SUM(G69:L69)</f>
        <v>0</v>
      </c>
      <c r="G69" s="27">
        <v>0</v>
      </c>
      <c r="H69" s="28">
        <v>0</v>
      </c>
      <c r="I69" s="28">
        <v>0</v>
      </c>
      <c r="J69" s="27">
        <v>0</v>
      </c>
      <c r="K69" s="27">
        <v>0</v>
      </c>
      <c r="L69" s="27">
        <v>0</v>
      </c>
      <c r="M69" s="41"/>
    </row>
    <row r="70" spans="1:13" s="3" customFormat="1">
      <c r="A70" s="34"/>
      <c r="B70" s="38"/>
      <c r="C70" s="34"/>
      <c r="D70" s="34"/>
      <c r="E70" s="9" t="s">
        <v>9</v>
      </c>
      <c r="F70" s="27">
        <f>SUM(G70:L70)</f>
        <v>142694.22</v>
      </c>
      <c r="G70" s="27">
        <v>0</v>
      </c>
      <c r="H70" s="28">
        <v>142694.22</v>
      </c>
      <c r="I70" s="28">
        <v>0</v>
      </c>
      <c r="J70" s="27">
        <v>0</v>
      </c>
      <c r="K70" s="27">
        <v>0</v>
      </c>
      <c r="L70" s="27">
        <v>0</v>
      </c>
      <c r="M70" s="41"/>
    </row>
    <row r="71" spans="1:13" s="3" customFormat="1">
      <c r="A71" s="34"/>
      <c r="B71" s="38"/>
      <c r="C71" s="34"/>
      <c r="D71" s="34"/>
      <c r="E71" s="9" t="s">
        <v>10</v>
      </c>
      <c r="F71" s="27">
        <f>SUM(G71:L71)</f>
        <v>0</v>
      </c>
      <c r="G71" s="27">
        <v>0</v>
      </c>
      <c r="H71" s="28">
        <v>0</v>
      </c>
      <c r="I71" s="28">
        <v>0</v>
      </c>
      <c r="J71" s="27">
        <v>0</v>
      </c>
      <c r="K71" s="27">
        <v>0</v>
      </c>
      <c r="L71" s="27">
        <v>0</v>
      </c>
      <c r="M71" s="41"/>
    </row>
    <row r="72" spans="1:13" s="3" customFormat="1">
      <c r="A72" s="35"/>
      <c r="B72" s="39"/>
      <c r="C72" s="35"/>
      <c r="D72" s="35"/>
      <c r="E72" s="9" t="s">
        <v>11</v>
      </c>
      <c r="F72" s="27">
        <f>SUM(G72:L72)</f>
        <v>0</v>
      </c>
      <c r="G72" s="27">
        <v>0</v>
      </c>
      <c r="H72" s="28">
        <v>0</v>
      </c>
      <c r="I72" s="28">
        <v>0</v>
      </c>
      <c r="J72" s="27">
        <v>0</v>
      </c>
      <c r="K72" s="27">
        <v>0</v>
      </c>
      <c r="L72" s="27">
        <v>0</v>
      </c>
      <c r="M72" s="42"/>
    </row>
    <row r="73" spans="1:13" s="3" customFormat="1" ht="13.5" customHeight="1">
      <c r="A73" s="78" t="s">
        <v>44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5"/>
    </row>
    <row r="74" spans="1:13" s="3" customFormat="1" ht="12.75" customHeight="1">
      <c r="A74" s="33" t="s">
        <v>15</v>
      </c>
      <c r="B74" s="37" t="s">
        <v>109</v>
      </c>
      <c r="C74" s="33" t="s">
        <v>100</v>
      </c>
      <c r="D74" s="33" t="s">
        <v>28</v>
      </c>
      <c r="E74" s="9" t="s">
        <v>6</v>
      </c>
      <c r="F74" s="27">
        <f t="shared" ref="F74:F79" si="14">SUM(G74:L74)</f>
        <v>2960721</v>
      </c>
      <c r="G74" s="27">
        <f t="shared" ref="G74:L74" si="15">G75+G76+G77+G78+G79</f>
        <v>484921</v>
      </c>
      <c r="H74" s="28">
        <f t="shared" si="15"/>
        <v>455000</v>
      </c>
      <c r="I74" s="28">
        <f t="shared" si="15"/>
        <v>505800</v>
      </c>
      <c r="J74" s="27">
        <f t="shared" si="15"/>
        <v>505000</v>
      </c>
      <c r="K74" s="27">
        <f t="shared" si="15"/>
        <v>505000</v>
      </c>
      <c r="L74" s="27">
        <f t="shared" si="15"/>
        <v>505000</v>
      </c>
      <c r="M74" s="40" t="s">
        <v>60</v>
      </c>
    </row>
    <row r="75" spans="1:13" s="3" customFormat="1" ht="12.75" customHeight="1">
      <c r="A75" s="34"/>
      <c r="B75" s="38"/>
      <c r="C75" s="34"/>
      <c r="D75" s="34"/>
      <c r="E75" s="9" t="s">
        <v>7</v>
      </c>
      <c r="F75" s="27">
        <f t="shared" si="14"/>
        <v>0</v>
      </c>
      <c r="G75" s="27">
        <v>0</v>
      </c>
      <c r="H75" s="28">
        <v>0</v>
      </c>
      <c r="I75" s="28">
        <v>0</v>
      </c>
      <c r="J75" s="27">
        <v>0</v>
      </c>
      <c r="K75" s="27">
        <v>0</v>
      </c>
      <c r="L75" s="27">
        <v>0</v>
      </c>
      <c r="M75" s="41"/>
    </row>
    <row r="76" spans="1:13" s="3" customFormat="1" ht="12.75" customHeight="1">
      <c r="A76" s="34"/>
      <c r="B76" s="38"/>
      <c r="C76" s="34"/>
      <c r="D76" s="34"/>
      <c r="E76" s="9" t="s">
        <v>8</v>
      </c>
      <c r="F76" s="27">
        <f t="shared" si="14"/>
        <v>0</v>
      </c>
      <c r="G76" s="27">
        <v>0</v>
      </c>
      <c r="H76" s="28">
        <v>0</v>
      </c>
      <c r="I76" s="28">
        <v>0</v>
      </c>
      <c r="J76" s="27">
        <v>0</v>
      </c>
      <c r="K76" s="27">
        <v>0</v>
      </c>
      <c r="L76" s="27">
        <v>0</v>
      </c>
      <c r="M76" s="41"/>
    </row>
    <row r="77" spans="1:13" s="3" customFormat="1" ht="12.75" customHeight="1">
      <c r="A77" s="34"/>
      <c r="B77" s="38"/>
      <c r="C77" s="34"/>
      <c r="D77" s="34"/>
      <c r="E77" s="9" t="s">
        <v>9</v>
      </c>
      <c r="F77" s="27">
        <f t="shared" si="14"/>
        <v>2960721</v>
      </c>
      <c r="G77" s="27">
        <v>484921</v>
      </c>
      <c r="H77" s="28">
        <v>455000</v>
      </c>
      <c r="I77" s="28">
        <v>505800</v>
      </c>
      <c r="J77" s="27">
        <v>505000</v>
      </c>
      <c r="K77" s="27">
        <v>505000</v>
      </c>
      <c r="L77" s="27">
        <v>505000</v>
      </c>
      <c r="M77" s="41"/>
    </row>
    <row r="78" spans="1:13" s="3" customFormat="1" ht="12.75" customHeight="1">
      <c r="A78" s="34"/>
      <c r="B78" s="38"/>
      <c r="C78" s="34"/>
      <c r="D78" s="34"/>
      <c r="E78" s="9" t="s">
        <v>10</v>
      </c>
      <c r="F78" s="27">
        <f t="shared" si="14"/>
        <v>0</v>
      </c>
      <c r="G78" s="27">
        <v>0</v>
      </c>
      <c r="H78" s="28">
        <v>0</v>
      </c>
      <c r="I78" s="28">
        <v>0</v>
      </c>
      <c r="J78" s="27">
        <v>0</v>
      </c>
      <c r="K78" s="27">
        <v>0</v>
      </c>
      <c r="L78" s="27">
        <v>0</v>
      </c>
      <c r="M78" s="41"/>
    </row>
    <row r="79" spans="1:13" s="3" customFormat="1" ht="12.75" customHeight="1">
      <c r="A79" s="35"/>
      <c r="B79" s="39"/>
      <c r="C79" s="35"/>
      <c r="D79" s="35"/>
      <c r="E79" s="9" t="s">
        <v>11</v>
      </c>
      <c r="F79" s="27">
        <f t="shared" si="14"/>
        <v>0</v>
      </c>
      <c r="G79" s="27">
        <v>0</v>
      </c>
      <c r="H79" s="28">
        <v>0</v>
      </c>
      <c r="I79" s="28">
        <v>0</v>
      </c>
      <c r="J79" s="27">
        <v>0</v>
      </c>
      <c r="K79" s="27">
        <v>0</v>
      </c>
      <c r="L79" s="27">
        <v>0</v>
      </c>
      <c r="M79" s="42"/>
    </row>
    <row r="80" spans="1:13" s="3" customFormat="1" ht="11.25" customHeight="1">
      <c r="A80" s="80" t="s">
        <v>45</v>
      </c>
      <c r="B80" s="37" t="s">
        <v>20</v>
      </c>
      <c r="C80" s="33" t="s">
        <v>93</v>
      </c>
      <c r="D80" s="33" t="s">
        <v>28</v>
      </c>
      <c r="E80" s="9" t="s">
        <v>6</v>
      </c>
      <c r="F80" s="27">
        <f t="shared" ref="F80:L80" si="16">F81+F82+F83+F84+F85</f>
        <v>388000</v>
      </c>
      <c r="G80" s="27">
        <f t="shared" si="16"/>
        <v>38000</v>
      </c>
      <c r="H80" s="28">
        <f t="shared" si="16"/>
        <v>70000</v>
      </c>
      <c r="I80" s="28">
        <f t="shared" si="16"/>
        <v>70000</v>
      </c>
      <c r="J80" s="27">
        <f t="shared" si="16"/>
        <v>70000</v>
      </c>
      <c r="K80" s="27">
        <f t="shared" si="16"/>
        <v>70000</v>
      </c>
      <c r="L80" s="27">
        <f t="shared" si="16"/>
        <v>70000</v>
      </c>
      <c r="M80" s="40" t="s">
        <v>86</v>
      </c>
    </row>
    <row r="81" spans="1:13" s="3" customFormat="1" ht="11.25" customHeight="1">
      <c r="A81" s="81"/>
      <c r="B81" s="38"/>
      <c r="C81" s="34"/>
      <c r="D81" s="34"/>
      <c r="E81" s="9" t="s">
        <v>7</v>
      </c>
      <c r="F81" s="27">
        <f>SUM(G81:L81)</f>
        <v>0</v>
      </c>
      <c r="G81" s="27">
        <v>0</v>
      </c>
      <c r="H81" s="28">
        <v>0</v>
      </c>
      <c r="I81" s="28">
        <v>0</v>
      </c>
      <c r="J81" s="27">
        <v>0</v>
      </c>
      <c r="K81" s="27">
        <v>0</v>
      </c>
      <c r="L81" s="27">
        <v>0</v>
      </c>
      <c r="M81" s="41"/>
    </row>
    <row r="82" spans="1:13" s="3" customFormat="1" ht="11.25" customHeight="1">
      <c r="A82" s="81"/>
      <c r="B82" s="38"/>
      <c r="C82" s="34"/>
      <c r="D82" s="34"/>
      <c r="E82" s="9" t="s">
        <v>8</v>
      </c>
      <c r="F82" s="27">
        <f>SUM(G82:L82)</f>
        <v>0</v>
      </c>
      <c r="G82" s="27">
        <v>0</v>
      </c>
      <c r="H82" s="28">
        <v>0</v>
      </c>
      <c r="I82" s="28">
        <v>0</v>
      </c>
      <c r="J82" s="27">
        <v>0</v>
      </c>
      <c r="K82" s="27">
        <v>0</v>
      </c>
      <c r="L82" s="27">
        <v>0</v>
      </c>
      <c r="M82" s="41"/>
    </row>
    <row r="83" spans="1:13" s="3" customFormat="1" ht="11.25" customHeight="1">
      <c r="A83" s="81"/>
      <c r="B83" s="38"/>
      <c r="C83" s="34"/>
      <c r="D83" s="34"/>
      <c r="E83" s="9" t="s">
        <v>9</v>
      </c>
      <c r="F83" s="27">
        <f>SUM(G83:L83)</f>
        <v>388000</v>
      </c>
      <c r="G83" s="27">
        <v>38000</v>
      </c>
      <c r="H83" s="28">
        <v>70000</v>
      </c>
      <c r="I83" s="28">
        <v>70000</v>
      </c>
      <c r="J83" s="27">
        <v>70000</v>
      </c>
      <c r="K83" s="27">
        <v>70000</v>
      </c>
      <c r="L83" s="27">
        <v>70000</v>
      </c>
      <c r="M83" s="41"/>
    </row>
    <row r="84" spans="1:13" s="3" customFormat="1" ht="11.25" customHeight="1">
      <c r="A84" s="81"/>
      <c r="B84" s="38"/>
      <c r="C84" s="34"/>
      <c r="D84" s="34"/>
      <c r="E84" s="9" t="s">
        <v>10</v>
      </c>
      <c r="F84" s="27">
        <f>SUM(G84:L84)</f>
        <v>0</v>
      </c>
      <c r="G84" s="27">
        <v>0</v>
      </c>
      <c r="H84" s="28">
        <v>0</v>
      </c>
      <c r="I84" s="28">
        <v>0</v>
      </c>
      <c r="J84" s="27">
        <v>0</v>
      </c>
      <c r="K84" s="27">
        <v>0</v>
      </c>
      <c r="L84" s="27">
        <v>0</v>
      </c>
      <c r="M84" s="41"/>
    </row>
    <row r="85" spans="1:13" s="3" customFormat="1" ht="11.25" customHeight="1">
      <c r="A85" s="82"/>
      <c r="B85" s="39"/>
      <c r="C85" s="35"/>
      <c r="D85" s="35"/>
      <c r="E85" s="12" t="s">
        <v>11</v>
      </c>
      <c r="F85" s="29">
        <f>SUM(G85:L85)</f>
        <v>0</v>
      </c>
      <c r="G85" s="29">
        <v>0</v>
      </c>
      <c r="H85" s="30">
        <v>0</v>
      </c>
      <c r="I85" s="30">
        <v>0</v>
      </c>
      <c r="J85" s="29">
        <v>0</v>
      </c>
      <c r="K85" s="29">
        <v>0</v>
      </c>
      <c r="L85" s="29">
        <v>0</v>
      </c>
      <c r="M85" s="42"/>
    </row>
    <row r="86" spans="1:13" s="3" customFormat="1" ht="11.25" customHeight="1">
      <c r="A86" s="33" t="s">
        <v>46</v>
      </c>
      <c r="B86" s="37" t="s">
        <v>110</v>
      </c>
      <c r="C86" s="33" t="s">
        <v>93</v>
      </c>
      <c r="D86" s="33" t="s">
        <v>28</v>
      </c>
      <c r="E86" s="9" t="s">
        <v>6</v>
      </c>
      <c r="F86" s="27">
        <f t="shared" ref="F86:F91" si="17">SUM(G86:L86)</f>
        <v>1617500</v>
      </c>
      <c r="G86" s="27">
        <f t="shared" ref="G86:L86" si="18">G87+G88+G89+G90+G91</f>
        <v>500000</v>
      </c>
      <c r="H86" s="28">
        <f t="shared" si="18"/>
        <v>317500</v>
      </c>
      <c r="I86" s="28">
        <f t="shared" si="18"/>
        <v>200000</v>
      </c>
      <c r="J86" s="27">
        <f t="shared" si="18"/>
        <v>200000</v>
      </c>
      <c r="K86" s="27">
        <f t="shared" si="18"/>
        <v>200000</v>
      </c>
      <c r="L86" s="27">
        <f t="shared" si="18"/>
        <v>200000</v>
      </c>
      <c r="M86" s="40" t="s">
        <v>78</v>
      </c>
    </row>
    <row r="87" spans="1:13" s="3" customFormat="1" ht="11.25" customHeight="1">
      <c r="A87" s="34"/>
      <c r="B87" s="38"/>
      <c r="C87" s="34"/>
      <c r="D87" s="34"/>
      <c r="E87" s="9" t="s">
        <v>7</v>
      </c>
      <c r="F87" s="27">
        <f t="shared" si="17"/>
        <v>0</v>
      </c>
      <c r="G87" s="27">
        <v>0</v>
      </c>
      <c r="H87" s="28">
        <v>0</v>
      </c>
      <c r="I87" s="28">
        <v>0</v>
      </c>
      <c r="J87" s="27">
        <v>0</v>
      </c>
      <c r="K87" s="27">
        <v>0</v>
      </c>
      <c r="L87" s="27">
        <v>0</v>
      </c>
      <c r="M87" s="41"/>
    </row>
    <row r="88" spans="1:13" s="3" customFormat="1" ht="11.25" customHeight="1">
      <c r="A88" s="34"/>
      <c r="B88" s="38"/>
      <c r="C88" s="34"/>
      <c r="D88" s="34"/>
      <c r="E88" s="9" t="s">
        <v>8</v>
      </c>
      <c r="F88" s="27">
        <f t="shared" si="17"/>
        <v>0</v>
      </c>
      <c r="G88" s="27">
        <v>0</v>
      </c>
      <c r="H88" s="28">
        <v>0</v>
      </c>
      <c r="I88" s="28">
        <v>0</v>
      </c>
      <c r="J88" s="27">
        <v>0</v>
      </c>
      <c r="K88" s="27">
        <v>0</v>
      </c>
      <c r="L88" s="27">
        <v>0</v>
      </c>
      <c r="M88" s="41"/>
    </row>
    <row r="89" spans="1:13" s="3" customFormat="1" ht="11.25" customHeight="1">
      <c r="A89" s="34"/>
      <c r="B89" s="38"/>
      <c r="C89" s="34"/>
      <c r="D89" s="34"/>
      <c r="E89" s="9" t="s">
        <v>9</v>
      </c>
      <c r="F89" s="27">
        <f t="shared" si="17"/>
        <v>1617500</v>
      </c>
      <c r="G89" s="27">
        <v>500000</v>
      </c>
      <c r="H89" s="28">
        <v>317500</v>
      </c>
      <c r="I89" s="28">
        <v>200000</v>
      </c>
      <c r="J89" s="27">
        <v>200000</v>
      </c>
      <c r="K89" s="27">
        <v>200000</v>
      </c>
      <c r="L89" s="27">
        <v>200000</v>
      </c>
      <c r="M89" s="41"/>
    </row>
    <row r="90" spans="1:13" s="3" customFormat="1" ht="11.25" customHeight="1">
      <c r="A90" s="34"/>
      <c r="B90" s="38"/>
      <c r="C90" s="34"/>
      <c r="D90" s="34"/>
      <c r="E90" s="9" t="s">
        <v>10</v>
      </c>
      <c r="F90" s="27">
        <f t="shared" si="17"/>
        <v>0</v>
      </c>
      <c r="G90" s="27">
        <v>0</v>
      </c>
      <c r="H90" s="28">
        <v>0</v>
      </c>
      <c r="I90" s="28">
        <v>0</v>
      </c>
      <c r="J90" s="27">
        <v>0</v>
      </c>
      <c r="K90" s="27">
        <v>0</v>
      </c>
      <c r="L90" s="27">
        <v>0</v>
      </c>
      <c r="M90" s="41"/>
    </row>
    <row r="91" spans="1:13" s="3" customFormat="1" ht="11.25" customHeight="1">
      <c r="A91" s="35"/>
      <c r="B91" s="39"/>
      <c r="C91" s="35"/>
      <c r="D91" s="35"/>
      <c r="E91" s="9" t="s">
        <v>11</v>
      </c>
      <c r="F91" s="27">
        <f t="shared" si="17"/>
        <v>0</v>
      </c>
      <c r="G91" s="27">
        <v>0</v>
      </c>
      <c r="H91" s="28">
        <v>0</v>
      </c>
      <c r="I91" s="28">
        <v>0</v>
      </c>
      <c r="J91" s="27">
        <v>0</v>
      </c>
      <c r="K91" s="27">
        <v>0</v>
      </c>
      <c r="L91" s="27">
        <v>0</v>
      </c>
      <c r="M91" s="42"/>
    </row>
    <row r="92" spans="1:13" s="3" customFormat="1" ht="12.75" customHeight="1">
      <c r="A92" s="33" t="s">
        <v>79</v>
      </c>
      <c r="B92" s="37" t="s">
        <v>80</v>
      </c>
      <c r="C92" s="33" t="s">
        <v>93</v>
      </c>
      <c r="D92" s="33" t="s">
        <v>28</v>
      </c>
      <c r="E92" s="9" t="s">
        <v>6</v>
      </c>
      <c r="F92" s="27">
        <f t="shared" ref="F92:F97" si="19">SUM(G92:L92)</f>
        <v>368910.27</v>
      </c>
      <c r="G92" s="27">
        <f t="shared" ref="G92:H92" si="20">G93+G94+G95+G96+G97</f>
        <v>0</v>
      </c>
      <c r="H92" s="28">
        <f t="shared" si="20"/>
        <v>30000</v>
      </c>
      <c r="I92" s="28">
        <f>I93+I94+I95+I96+I97</f>
        <v>9607</v>
      </c>
      <c r="J92" s="27">
        <f t="shared" ref="J92:L92" si="21">J93+J94+J95+J96+J97</f>
        <v>109703.07</v>
      </c>
      <c r="K92" s="27">
        <f t="shared" si="21"/>
        <v>109800.1</v>
      </c>
      <c r="L92" s="27">
        <f t="shared" si="21"/>
        <v>109800.1</v>
      </c>
      <c r="M92" s="40"/>
    </row>
    <row r="93" spans="1:13" s="3" customFormat="1">
      <c r="A93" s="34"/>
      <c r="B93" s="38"/>
      <c r="C93" s="34"/>
      <c r="D93" s="34"/>
      <c r="E93" s="9" t="s">
        <v>7</v>
      </c>
      <c r="F93" s="27">
        <f t="shared" si="19"/>
        <v>0</v>
      </c>
      <c r="G93" s="27">
        <v>0</v>
      </c>
      <c r="H93" s="28">
        <v>0</v>
      </c>
      <c r="I93" s="28">
        <v>0</v>
      </c>
      <c r="J93" s="27">
        <v>0</v>
      </c>
      <c r="K93" s="27">
        <v>0</v>
      </c>
      <c r="L93" s="27">
        <v>0</v>
      </c>
      <c r="M93" s="41"/>
    </row>
    <row r="94" spans="1:13" s="3" customFormat="1">
      <c r="A94" s="34"/>
      <c r="B94" s="38"/>
      <c r="C94" s="34"/>
      <c r="D94" s="34"/>
      <c r="E94" s="9" t="s">
        <v>8</v>
      </c>
      <c r="F94" s="27">
        <f t="shared" si="19"/>
        <v>0</v>
      </c>
      <c r="G94" s="27">
        <v>0</v>
      </c>
      <c r="H94" s="28">
        <v>0</v>
      </c>
      <c r="I94" s="28">
        <v>0</v>
      </c>
      <c r="J94" s="27">
        <v>0</v>
      </c>
      <c r="K94" s="27">
        <v>0</v>
      </c>
      <c r="L94" s="27">
        <v>0</v>
      </c>
      <c r="M94" s="41"/>
    </row>
    <row r="95" spans="1:13" s="3" customFormat="1">
      <c r="A95" s="34"/>
      <c r="B95" s="38"/>
      <c r="C95" s="34"/>
      <c r="D95" s="34"/>
      <c r="E95" s="9" t="s">
        <v>9</v>
      </c>
      <c r="F95" s="27">
        <f t="shared" si="19"/>
        <v>368910.27</v>
      </c>
      <c r="G95" s="27">
        <v>0</v>
      </c>
      <c r="H95" s="28">
        <v>30000</v>
      </c>
      <c r="I95" s="28">
        <v>9607</v>
      </c>
      <c r="J95" s="27">
        <v>109703.07</v>
      </c>
      <c r="K95" s="27">
        <v>109800.1</v>
      </c>
      <c r="L95" s="27">
        <v>109800.1</v>
      </c>
      <c r="M95" s="41"/>
    </row>
    <row r="96" spans="1:13" s="3" customFormat="1">
      <c r="A96" s="34"/>
      <c r="B96" s="38"/>
      <c r="C96" s="34"/>
      <c r="D96" s="34"/>
      <c r="E96" s="9" t="s">
        <v>10</v>
      </c>
      <c r="F96" s="27">
        <f t="shared" si="19"/>
        <v>0</v>
      </c>
      <c r="G96" s="27">
        <v>0</v>
      </c>
      <c r="H96" s="28">
        <v>0</v>
      </c>
      <c r="I96" s="28">
        <v>0</v>
      </c>
      <c r="J96" s="27">
        <v>0</v>
      </c>
      <c r="K96" s="27">
        <v>0</v>
      </c>
      <c r="L96" s="27">
        <v>0</v>
      </c>
      <c r="M96" s="41"/>
    </row>
    <row r="97" spans="1:13" s="3" customFormat="1">
      <c r="A97" s="35"/>
      <c r="B97" s="39"/>
      <c r="C97" s="35"/>
      <c r="D97" s="35"/>
      <c r="E97" s="9" t="s">
        <v>11</v>
      </c>
      <c r="F97" s="27">
        <f t="shared" si="19"/>
        <v>0</v>
      </c>
      <c r="G97" s="27">
        <v>0</v>
      </c>
      <c r="H97" s="28">
        <v>0</v>
      </c>
      <c r="I97" s="28">
        <v>0</v>
      </c>
      <c r="J97" s="27">
        <v>0</v>
      </c>
      <c r="K97" s="27">
        <v>0</v>
      </c>
      <c r="L97" s="27">
        <v>0</v>
      </c>
      <c r="M97" s="42"/>
    </row>
    <row r="98" spans="1:13" s="3" customFormat="1" ht="12.75" customHeight="1">
      <c r="A98" s="55" t="s">
        <v>47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4"/>
    </row>
    <row r="99" spans="1:13" s="3" customFormat="1" ht="12.75" customHeight="1">
      <c r="A99" s="57" t="s">
        <v>16</v>
      </c>
      <c r="B99" s="37" t="s">
        <v>63</v>
      </c>
      <c r="C99" s="33" t="s">
        <v>93</v>
      </c>
      <c r="D99" s="33">
        <v>2020</v>
      </c>
      <c r="E99" s="9" t="s">
        <v>6</v>
      </c>
      <c r="F99" s="27">
        <f t="shared" ref="F99:L99" si="22">F100+F101+F102+F103+F104</f>
        <v>770321.5</v>
      </c>
      <c r="G99" s="27">
        <f t="shared" si="22"/>
        <v>770321.5</v>
      </c>
      <c r="H99" s="28">
        <f t="shared" si="22"/>
        <v>0</v>
      </c>
      <c r="I99" s="28">
        <v>0</v>
      </c>
      <c r="J99" s="27">
        <f t="shared" si="22"/>
        <v>0</v>
      </c>
      <c r="K99" s="27">
        <f t="shared" si="22"/>
        <v>0</v>
      </c>
      <c r="L99" s="27">
        <f t="shared" si="22"/>
        <v>0</v>
      </c>
      <c r="M99" s="40" t="s">
        <v>41</v>
      </c>
    </row>
    <row r="100" spans="1:13" s="3" customFormat="1">
      <c r="A100" s="58"/>
      <c r="B100" s="38"/>
      <c r="C100" s="34"/>
      <c r="D100" s="34"/>
      <c r="E100" s="9" t="s">
        <v>7</v>
      </c>
      <c r="F100" s="27">
        <f>SUM(G100:L100)</f>
        <v>0</v>
      </c>
      <c r="G100" s="27">
        <v>0</v>
      </c>
      <c r="H100" s="28">
        <v>0</v>
      </c>
      <c r="I100" s="28">
        <v>0</v>
      </c>
      <c r="J100" s="27">
        <v>0</v>
      </c>
      <c r="K100" s="27">
        <v>0</v>
      </c>
      <c r="L100" s="27">
        <v>0</v>
      </c>
      <c r="M100" s="41"/>
    </row>
    <row r="101" spans="1:13" s="3" customFormat="1">
      <c r="A101" s="58"/>
      <c r="B101" s="38"/>
      <c r="C101" s="34"/>
      <c r="D101" s="34"/>
      <c r="E101" s="9" t="s">
        <v>8</v>
      </c>
      <c r="F101" s="27">
        <f>SUM(G101:L101)</f>
        <v>0</v>
      </c>
      <c r="G101" s="27">
        <v>0</v>
      </c>
      <c r="H101" s="28">
        <v>0</v>
      </c>
      <c r="I101" s="28">
        <v>0</v>
      </c>
      <c r="J101" s="27">
        <v>0</v>
      </c>
      <c r="K101" s="27">
        <v>0</v>
      </c>
      <c r="L101" s="27">
        <v>0</v>
      </c>
      <c r="M101" s="41"/>
    </row>
    <row r="102" spans="1:13" s="3" customFormat="1">
      <c r="A102" s="58"/>
      <c r="B102" s="38"/>
      <c r="C102" s="34"/>
      <c r="D102" s="34"/>
      <c r="E102" s="9" t="s">
        <v>9</v>
      </c>
      <c r="F102" s="27">
        <f>SUM(G102:L102)</f>
        <v>770321.5</v>
      </c>
      <c r="G102" s="27">
        <v>770321.5</v>
      </c>
      <c r="H102" s="28">
        <v>0</v>
      </c>
      <c r="I102" s="28">
        <v>0</v>
      </c>
      <c r="J102" s="27">
        <v>0</v>
      </c>
      <c r="K102" s="27">
        <v>0</v>
      </c>
      <c r="L102" s="27">
        <v>0</v>
      </c>
      <c r="M102" s="41"/>
    </row>
    <row r="103" spans="1:13" s="3" customFormat="1">
      <c r="A103" s="58"/>
      <c r="B103" s="38"/>
      <c r="C103" s="34"/>
      <c r="D103" s="34"/>
      <c r="E103" s="9" t="s">
        <v>10</v>
      </c>
      <c r="F103" s="27">
        <f>SUM(G103:L103)</f>
        <v>0</v>
      </c>
      <c r="G103" s="27">
        <v>0</v>
      </c>
      <c r="H103" s="28">
        <v>0</v>
      </c>
      <c r="I103" s="28">
        <v>0</v>
      </c>
      <c r="J103" s="27">
        <v>0</v>
      </c>
      <c r="K103" s="27">
        <v>0</v>
      </c>
      <c r="L103" s="27">
        <v>0</v>
      </c>
      <c r="M103" s="41"/>
    </row>
    <row r="104" spans="1:13" s="3" customFormat="1">
      <c r="A104" s="59"/>
      <c r="B104" s="39"/>
      <c r="C104" s="35"/>
      <c r="D104" s="35"/>
      <c r="E104" s="9" t="s">
        <v>11</v>
      </c>
      <c r="F104" s="27">
        <f>SUM(G104:L104)</f>
        <v>0</v>
      </c>
      <c r="G104" s="27">
        <v>0</v>
      </c>
      <c r="H104" s="28">
        <v>0</v>
      </c>
      <c r="I104" s="28">
        <v>0</v>
      </c>
      <c r="J104" s="27">
        <v>0</v>
      </c>
      <c r="K104" s="27">
        <v>0</v>
      </c>
      <c r="L104" s="27">
        <v>0</v>
      </c>
      <c r="M104" s="42"/>
    </row>
    <row r="105" spans="1:13" s="3" customFormat="1" ht="12.75" customHeight="1">
      <c r="A105" s="57" t="s">
        <v>66</v>
      </c>
      <c r="B105" s="37" t="s">
        <v>107</v>
      </c>
      <c r="C105" s="33" t="s">
        <v>93</v>
      </c>
      <c r="D105" s="33">
        <v>2021</v>
      </c>
      <c r="E105" s="9" t="s">
        <v>6</v>
      </c>
      <c r="F105" s="27">
        <v>20000</v>
      </c>
      <c r="G105" s="27">
        <v>0</v>
      </c>
      <c r="H105" s="28">
        <f>H106+H107+H108+H109+H110</f>
        <v>20000</v>
      </c>
      <c r="I105" s="28">
        <v>0</v>
      </c>
      <c r="J105" s="27">
        <v>0</v>
      </c>
      <c r="K105" s="27">
        <v>0</v>
      </c>
      <c r="L105" s="27">
        <v>0</v>
      </c>
      <c r="M105" s="40" t="s">
        <v>88</v>
      </c>
    </row>
    <row r="106" spans="1:13" s="3" customFormat="1">
      <c r="A106" s="58"/>
      <c r="B106" s="38"/>
      <c r="C106" s="34"/>
      <c r="D106" s="34"/>
      <c r="E106" s="9" t="s">
        <v>7</v>
      </c>
      <c r="F106" s="27">
        <v>0</v>
      </c>
      <c r="G106" s="27">
        <v>0</v>
      </c>
      <c r="H106" s="28">
        <v>0</v>
      </c>
      <c r="I106" s="28">
        <v>0</v>
      </c>
      <c r="J106" s="27">
        <v>0</v>
      </c>
      <c r="K106" s="27">
        <v>0</v>
      </c>
      <c r="L106" s="27">
        <v>0</v>
      </c>
      <c r="M106" s="41"/>
    </row>
    <row r="107" spans="1:13" s="3" customFormat="1">
      <c r="A107" s="58"/>
      <c r="B107" s="38"/>
      <c r="C107" s="34"/>
      <c r="D107" s="34"/>
      <c r="E107" s="9" t="s">
        <v>8</v>
      </c>
      <c r="F107" s="27">
        <v>0</v>
      </c>
      <c r="G107" s="27">
        <v>0</v>
      </c>
      <c r="H107" s="28">
        <v>0</v>
      </c>
      <c r="I107" s="28">
        <v>0</v>
      </c>
      <c r="J107" s="27">
        <v>0</v>
      </c>
      <c r="K107" s="27">
        <v>0</v>
      </c>
      <c r="L107" s="27">
        <v>0</v>
      </c>
      <c r="M107" s="41"/>
    </row>
    <row r="108" spans="1:13" s="3" customFormat="1">
      <c r="A108" s="58"/>
      <c r="B108" s="38"/>
      <c r="C108" s="34"/>
      <c r="D108" s="34"/>
      <c r="E108" s="9" t="s">
        <v>9</v>
      </c>
      <c r="F108" s="27">
        <v>20000</v>
      </c>
      <c r="G108" s="27">
        <v>0</v>
      </c>
      <c r="H108" s="28">
        <v>20000</v>
      </c>
      <c r="I108" s="28">
        <v>0</v>
      </c>
      <c r="J108" s="27">
        <v>0</v>
      </c>
      <c r="K108" s="27">
        <v>0</v>
      </c>
      <c r="L108" s="27">
        <v>0</v>
      </c>
      <c r="M108" s="41"/>
    </row>
    <row r="109" spans="1:13" s="3" customFormat="1">
      <c r="A109" s="58"/>
      <c r="B109" s="38"/>
      <c r="C109" s="34"/>
      <c r="D109" s="34"/>
      <c r="E109" s="9" t="s">
        <v>10</v>
      </c>
      <c r="F109" s="27">
        <v>0</v>
      </c>
      <c r="G109" s="27">
        <v>0</v>
      </c>
      <c r="H109" s="28">
        <v>0</v>
      </c>
      <c r="I109" s="28">
        <v>0</v>
      </c>
      <c r="J109" s="27">
        <v>0</v>
      </c>
      <c r="K109" s="27">
        <v>0</v>
      </c>
      <c r="L109" s="27">
        <v>0</v>
      </c>
      <c r="M109" s="41"/>
    </row>
    <row r="110" spans="1:13" s="3" customFormat="1">
      <c r="A110" s="59"/>
      <c r="B110" s="39"/>
      <c r="C110" s="35"/>
      <c r="D110" s="35"/>
      <c r="E110" s="9" t="s">
        <v>11</v>
      </c>
      <c r="F110" s="27">
        <v>0</v>
      </c>
      <c r="G110" s="27">
        <v>0</v>
      </c>
      <c r="H110" s="28">
        <v>0</v>
      </c>
      <c r="I110" s="28">
        <v>0</v>
      </c>
      <c r="J110" s="27">
        <v>0</v>
      </c>
      <c r="K110" s="27">
        <v>0</v>
      </c>
      <c r="L110" s="27">
        <v>0</v>
      </c>
      <c r="M110" s="42"/>
    </row>
    <row r="111" spans="1:13" s="3" customFormat="1" ht="12.75" customHeight="1">
      <c r="A111" s="57" t="s">
        <v>87</v>
      </c>
      <c r="B111" s="37" t="s">
        <v>106</v>
      </c>
      <c r="C111" s="33" t="s">
        <v>93</v>
      </c>
      <c r="D111" s="33">
        <v>2021</v>
      </c>
      <c r="E111" s="9" t="s">
        <v>6</v>
      </c>
      <c r="F111" s="27">
        <f t="shared" ref="F111:H111" si="23">F112+F113+F114+F115+F116</f>
        <v>1865263.12</v>
      </c>
      <c r="G111" s="27">
        <f t="shared" si="23"/>
        <v>0</v>
      </c>
      <c r="H111" s="28">
        <f t="shared" si="23"/>
        <v>1865263.12</v>
      </c>
      <c r="I111" s="28">
        <v>0</v>
      </c>
      <c r="J111" s="27">
        <f t="shared" ref="J111:L111" si="24">J112+J113+J114+J115+J116</f>
        <v>0</v>
      </c>
      <c r="K111" s="27">
        <f t="shared" si="24"/>
        <v>0</v>
      </c>
      <c r="L111" s="27">
        <f t="shared" si="24"/>
        <v>0</v>
      </c>
      <c r="M111" s="40" t="s">
        <v>88</v>
      </c>
    </row>
    <row r="112" spans="1:13" s="3" customFormat="1">
      <c r="A112" s="58"/>
      <c r="B112" s="38"/>
      <c r="C112" s="34"/>
      <c r="D112" s="34"/>
      <c r="E112" s="9" t="s">
        <v>7</v>
      </c>
      <c r="F112" s="27">
        <f>SUM(G112:L112)</f>
        <v>0</v>
      </c>
      <c r="G112" s="27">
        <v>0</v>
      </c>
      <c r="H112" s="28">
        <v>0</v>
      </c>
      <c r="I112" s="28">
        <v>0</v>
      </c>
      <c r="J112" s="27">
        <v>0</v>
      </c>
      <c r="K112" s="27">
        <v>0</v>
      </c>
      <c r="L112" s="27">
        <v>0</v>
      </c>
      <c r="M112" s="41"/>
    </row>
    <row r="113" spans="1:13" s="3" customFormat="1">
      <c r="A113" s="58"/>
      <c r="B113" s="38"/>
      <c r="C113" s="34"/>
      <c r="D113" s="34"/>
      <c r="E113" s="9" t="s">
        <v>8</v>
      </c>
      <c r="F113" s="27">
        <f>SUM(G113:L113)</f>
        <v>0</v>
      </c>
      <c r="G113" s="27">
        <v>0</v>
      </c>
      <c r="H113" s="28">
        <v>0</v>
      </c>
      <c r="I113" s="28">
        <v>0</v>
      </c>
      <c r="J113" s="27">
        <v>0</v>
      </c>
      <c r="K113" s="27">
        <v>0</v>
      </c>
      <c r="L113" s="27">
        <v>0</v>
      </c>
      <c r="M113" s="41"/>
    </row>
    <row r="114" spans="1:13" s="3" customFormat="1">
      <c r="A114" s="58"/>
      <c r="B114" s="38"/>
      <c r="C114" s="34"/>
      <c r="D114" s="34"/>
      <c r="E114" s="9" t="s">
        <v>9</v>
      </c>
      <c r="F114" s="27">
        <v>1865263.12</v>
      </c>
      <c r="G114" s="27">
        <v>0</v>
      </c>
      <c r="H114" s="28">
        <v>1865263.12</v>
      </c>
      <c r="I114" s="28">
        <v>0</v>
      </c>
      <c r="J114" s="27">
        <v>0</v>
      </c>
      <c r="K114" s="27">
        <v>0</v>
      </c>
      <c r="L114" s="27">
        <v>0</v>
      </c>
      <c r="M114" s="41"/>
    </row>
    <row r="115" spans="1:13" s="3" customFormat="1">
      <c r="A115" s="58"/>
      <c r="B115" s="38"/>
      <c r="C115" s="34"/>
      <c r="D115" s="34"/>
      <c r="E115" s="9" t="s">
        <v>10</v>
      </c>
      <c r="F115" s="27">
        <f>SUM(G115:L115)</f>
        <v>0</v>
      </c>
      <c r="G115" s="27">
        <v>0</v>
      </c>
      <c r="H115" s="28">
        <v>0</v>
      </c>
      <c r="I115" s="28">
        <v>0</v>
      </c>
      <c r="J115" s="27">
        <v>0</v>
      </c>
      <c r="K115" s="27">
        <v>0</v>
      </c>
      <c r="L115" s="27">
        <v>0</v>
      </c>
      <c r="M115" s="41"/>
    </row>
    <row r="116" spans="1:13" s="3" customFormat="1">
      <c r="A116" s="59"/>
      <c r="B116" s="39"/>
      <c r="C116" s="35"/>
      <c r="D116" s="35"/>
      <c r="E116" s="9" t="s">
        <v>11</v>
      </c>
      <c r="F116" s="27">
        <f>SUM(G116:L116)</f>
        <v>0</v>
      </c>
      <c r="G116" s="27">
        <v>0</v>
      </c>
      <c r="H116" s="28">
        <v>0</v>
      </c>
      <c r="I116" s="28">
        <v>0</v>
      </c>
      <c r="J116" s="27">
        <v>0</v>
      </c>
      <c r="K116" s="27">
        <v>0</v>
      </c>
      <c r="L116" s="27">
        <v>0</v>
      </c>
      <c r="M116" s="42"/>
    </row>
    <row r="117" spans="1:13" s="3" customFormat="1" ht="12.75" customHeight="1">
      <c r="A117" s="57" t="s">
        <v>89</v>
      </c>
      <c r="B117" s="37" t="s">
        <v>90</v>
      </c>
      <c r="C117" s="33" t="s">
        <v>93</v>
      </c>
      <c r="D117" s="33" t="s">
        <v>128</v>
      </c>
      <c r="E117" s="9" t="s">
        <v>6</v>
      </c>
      <c r="F117" s="27">
        <f t="shared" ref="F117:I117" si="25">F118+F119+F120+F121+F122</f>
        <v>7399880.5200000005</v>
      </c>
      <c r="G117" s="27">
        <f t="shared" si="25"/>
        <v>0</v>
      </c>
      <c r="H117" s="28">
        <f t="shared" si="25"/>
        <v>5382867</v>
      </c>
      <c r="I117" s="28">
        <f t="shared" si="25"/>
        <v>2017013.52</v>
      </c>
      <c r="J117" s="27">
        <v>0</v>
      </c>
      <c r="K117" s="27">
        <f t="shared" ref="K117:L117" si="26">K118+K119+K120+K121+K122</f>
        <v>0</v>
      </c>
      <c r="L117" s="27">
        <f t="shared" si="26"/>
        <v>0</v>
      </c>
      <c r="M117" s="40" t="s">
        <v>91</v>
      </c>
    </row>
    <row r="118" spans="1:13" s="3" customFormat="1">
      <c r="A118" s="58"/>
      <c r="B118" s="38"/>
      <c r="C118" s="34"/>
      <c r="D118" s="34"/>
      <c r="E118" s="9" t="s">
        <v>7</v>
      </c>
      <c r="F118" s="27">
        <f>SUM(G118:L118)</f>
        <v>0</v>
      </c>
      <c r="G118" s="27">
        <v>0</v>
      </c>
      <c r="H118" s="28">
        <v>0</v>
      </c>
      <c r="I118" s="28">
        <v>0</v>
      </c>
      <c r="J118" s="27">
        <v>0</v>
      </c>
      <c r="K118" s="27">
        <v>0</v>
      </c>
      <c r="L118" s="27">
        <v>0</v>
      </c>
      <c r="M118" s="41"/>
    </row>
    <row r="119" spans="1:13" s="3" customFormat="1">
      <c r="A119" s="58"/>
      <c r="B119" s="38"/>
      <c r="C119" s="34"/>
      <c r="D119" s="34"/>
      <c r="E119" s="9" t="s">
        <v>8</v>
      </c>
      <c r="F119" s="27">
        <f>SUM(G119:L119)</f>
        <v>1714461.49</v>
      </c>
      <c r="G119" s="27">
        <v>0</v>
      </c>
      <c r="H119" s="28">
        <v>0</v>
      </c>
      <c r="I119" s="28">
        <v>1714461.49</v>
      </c>
      <c r="J119" s="27">
        <v>0</v>
      </c>
      <c r="K119" s="27">
        <v>0</v>
      </c>
      <c r="L119" s="27">
        <v>0</v>
      </c>
      <c r="M119" s="41"/>
    </row>
    <row r="120" spans="1:13" s="3" customFormat="1">
      <c r="A120" s="58"/>
      <c r="B120" s="38"/>
      <c r="C120" s="34"/>
      <c r="D120" s="34"/>
      <c r="E120" s="9" t="s">
        <v>9</v>
      </c>
      <c r="F120" s="27">
        <f>SUM(G120:L120)</f>
        <v>5685419.0300000003</v>
      </c>
      <c r="G120" s="27">
        <v>0</v>
      </c>
      <c r="H120" s="28">
        <v>5382867</v>
      </c>
      <c r="I120" s="28">
        <v>302552.03000000003</v>
      </c>
      <c r="J120" s="27">
        <v>0</v>
      </c>
      <c r="K120" s="27">
        <v>0</v>
      </c>
      <c r="L120" s="27">
        <v>0</v>
      </c>
      <c r="M120" s="41"/>
    </row>
    <row r="121" spans="1:13" s="3" customFormat="1">
      <c r="A121" s="58"/>
      <c r="B121" s="38"/>
      <c r="C121" s="34"/>
      <c r="D121" s="34"/>
      <c r="E121" s="9" t="s">
        <v>10</v>
      </c>
      <c r="F121" s="27">
        <f>SUM(G121:L121)</f>
        <v>0</v>
      </c>
      <c r="G121" s="27">
        <v>0</v>
      </c>
      <c r="H121" s="28">
        <v>0</v>
      </c>
      <c r="I121" s="28">
        <v>0</v>
      </c>
      <c r="J121" s="27">
        <v>0</v>
      </c>
      <c r="K121" s="27">
        <v>0</v>
      </c>
      <c r="L121" s="27">
        <v>0</v>
      </c>
      <c r="M121" s="41"/>
    </row>
    <row r="122" spans="1:13" s="3" customFormat="1">
      <c r="A122" s="59"/>
      <c r="B122" s="39"/>
      <c r="C122" s="35"/>
      <c r="D122" s="35"/>
      <c r="E122" s="9" t="s">
        <v>11</v>
      </c>
      <c r="F122" s="27">
        <f>SUM(G122:L122)</f>
        <v>0</v>
      </c>
      <c r="G122" s="27">
        <v>0</v>
      </c>
      <c r="H122" s="28">
        <v>0</v>
      </c>
      <c r="I122" s="28">
        <v>0</v>
      </c>
      <c r="J122" s="27">
        <v>0</v>
      </c>
      <c r="K122" s="27">
        <v>0</v>
      </c>
      <c r="L122" s="27">
        <v>0</v>
      </c>
      <c r="M122" s="42"/>
    </row>
    <row r="123" spans="1:13" s="3" customFormat="1" ht="12.75" customHeight="1">
      <c r="A123" s="57" t="s">
        <v>120</v>
      </c>
      <c r="B123" s="37" t="s">
        <v>64</v>
      </c>
      <c r="C123" s="33" t="s">
        <v>93</v>
      </c>
      <c r="D123" s="33" t="s">
        <v>28</v>
      </c>
      <c r="E123" s="9" t="s">
        <v>6</v>
      </c>
      <c r="F123" s="27">
        <f t="shared" ref="F123:L123" si="27">F124+F125+F126+F127+F128</f>
        <v>17170740.030000001</v>
      </c>
      <c r="G123" s="27">
        <f t="shared" si="27"/>
        <v>17170740.030000001</v>
      </c>
      <c r="H123" s="28">
        <f t="shared" ref="H123:I123" si="28">H124+H125+H126+H127+H128</f>
        <v>0</v>
      </c>
      <c r="I123" s="28">
        <f t="shared" si="28"/>
        <v>0</v>
      </c>
      <c r="J123" s="27">
        <v>0</v>
      </c>
      <c r="K123" s="27">
        <f t="shared" si="27"/>
        <v>0</v>
      </c>
      <c r="L123" s="27">
        <f t="shared" si="27"/>
        <v>0</v>
      </c>
      <c r="M123" s="40" t="s">
        <v>101</v>
      </c>
    </row>
    <row r="124" spans="1:13" s="3" customFormat="1">
      <c r="A124" s="58"/>
      <c r="B124" s="38"/>
      <c r="C124" s="34"/>
      <c r="D124" s="34"/>
      <c r="E124" s="9" t="s">
        <v>7</v>
      </c>
      <c r="F124" s="27">
        <f>SUM(G124:L124)</f>
        <v>10982324.060000001</v>
      </c>
      <c r="G124" s="27">
        <v>10982324.060000001</v>
      </c>
      <c r="H124" s="28">
        <v>0</v>
      </c>
      <c r="I124" s="28">
        <v>0</v>
      </c>
      <c r="J124" s="27">
        <v>0</v>
      </c>
      <c r="K124" s="27">
        <v>0</v>
      </c>
      <c r="L124" s="27">
        <v>0</v>
      </c>
      <c r="M124" s="41"/>
    </row>
    <row r="125" spans="1:13" s="3" customFormat="1">
      <c r="A125" s="58"/>
      <c r="B125" s="38"/>
      <c r="C125" s="34"/>
      <c r="D125" s="34"/>
      <c r="E125" s="9" t="s">
        <v>8</v>
      </c>
      <c r="F125" s="27">
        <f>SUM(G125:L125)</f>
        <v>2312128.39</v>
      </c>
      <c r="G125" s="27">
        <v>2312128.39</v>
      </c>
      <c r="H125" s="28">
        <v>0</v>
      </c>
      <c r="I125" s="28">
        <v>0</v>
      </c>
      <c r="J125" s="27">
        <v>0</v>
      </c>
      <c r="K125" s="27">
        <v>0</v>
      </c>
      <c r="L125" s="27">
        <v>0</v>
      </c>
      <c r="M125" s="41"/>
    </row>
    <row r="126" spans="1:13" s="3" customFormat="1">
      <c r="A126" s="58"/>
      <c r="B126" s="38"/>
      <c r="C126" s="34"/>
      <c r="D126" s="34"/>
      <c r="E126" s="9" t="s">
        <v>9</v>
      </c>
      <c r="F126" s="27">
        <f>SUM(G126:L126)</f>
        <v>3876287.58</v>
      </c>
      <c r="G126" s="27">
        <v>3876287.58</v>
      </c>
      <c r="H126" s="28">
        <v>0</v>
      </c>
      <c r="I126" s="28">
        <v>0</v>
      </c>
      <c r="J126" s="27">
        <v>0</v>
      </c>
      <c r="K126" s="27">
        <v>0</v>
      </c>
      <c r="L126" s="27">
        <v>0</v>
      </c>
      <c r="M126" s="41"/>
    </row>
    <row r="127" spans="1:13" s="3" customFormat="1">
      <c r="A127" s="58"/>
      <c r="B127" s="38"/>
      <c r="C127" s="34"/>
      <c r="D127" s="34"/>
      <c r="E127" s="9" t="s">
        <v>10</v>
      </c>
      <c r="F127" s="27">
        <f>SUM(G127:L127)</f>
        <v>0</v>
      </c>
      <c r="G127" s="27">
        <v>0</v>
      </c>
      <c r="H127" s="28">
        <v>0</v>
      </c>
      <c r="I127" s="28">
        <v>0</v>
      </c>
      <c r="J127" s="27">
        <v>0</v>
      </c>
      <c r="K127" s="27">
        <v>0</v>
      </c>
      <c r="L127" s="27">
        <v>0</v>
      </c>
      <c r="M127" s="41"/>
    </row>
    <row r="128" spans="1:13" s="3" customFormat="1">
      <c r="A128" s="59"/>
      <c r="B128" s="39"/>
      <c r="C128" s="35"/>
      <c r="D128" s="35"/>
      <c r="E128" s="9" t="s">
        <v>11</v>
      </c>
      <c r="F128" s="27">
        <f>SUM(G128:L128)</f>
        <v>0</v>
      </c>
      <c r="G128" s="27">
        <v>0</v>
      </c>
      <c r="H128" s="28">
        <v>0</v>
      </c>
      <c r="I128" s="28">
        <v>0</v>
      </c>
      <c r="J128" s="27">
        <v>0</v>
      </c>
      <c r="K128" s="27">
        <v>0</v>
      </c>
      <c r="L128" s="27">
        <v>0</v>
      </c>
      <c r="M128" s="42"/>
    </row>
    <row r="129" spans="1:13" s="3" customFormat="1" ht="12.75" customHeight="1">
      <c r="A129" s="57" t="s">
        <v>123</v>
      </c>
      <c r="B129" s="37" t="s">
        <v>121</v>
      </c>
      <c r="C129" s="33" t="s">
        <v>93</v>
      </c>
      <c r="D129" s="33" t="s">
        <v>28</v>
      </c>
      <c r="E129" s="9" t="s">
        <v>6</v>
      </c>
      <c r="F129" s="27">
        <v>675000</v>
      </c>
      <c r="G129" s="27">
        <v>0</v>
      </c>
      <c r="H129" s="28">
        <f>H130+H131+H132+H133+H134</f>
        <v>675000</v>
      </c>
      <c r="I129" s="28">
        <f t="shared" ref="I129" si="29">I130+I131+I132+I133+I134</f>
        <v>675000</v>
      </c>
      <c r="J129" s="27">
        <v>0</v>
      </c>
      <c r="K129" s="27">
        <v>0</v>
      </c>
      <c r="L129" s="27">
        <v>0</v>
      </c>
      <c r="M129" s="87" t="s">
        <v>125</v>
      </c>
    </row>
    <row r="130" spans="1:13" s="3" customFormat="1">
      <c r="A130" s="58"/>
      <c r="B130" s="38"/>
      <c r="C130" s="34"/>
      <c r="D130" s="34"/>
      <c r="E130" s="9" t="s">
        <v>7</v>
      </c>
      <c r="F130" s="27">
        <v>0</v>
      </c>
      <c r="G130" s="27">
        <v>0</v>
      </c>
      <c r="H130" s="28">
        <v>0</v>
      </c>
      <c r="I130" s="28">
        <v>0</v>
      </c>
      <c r="J130" s="27">
        <v>0</v>
      </c>
      <c r="K130" s="27">
        <v>0</v>
      </c>
      <c r="L130" s="27">
        <v>0</v>
      </c>
      <c r="M130" s="88"/>
    </row>
    <row r="131" spans="1:13" s="3" customFormat="1">
      <c r="A131" s="58"/>
      <c r="B131" s="38"/>
      <c r="C131" s="34"/>
      <c r="D131" s="34"/>
      <c r="E131" s="9" t="s">
        <v>8</v>
      </c>
      <c r="F131" s="27">
        <v>0</v>
      </c>
      <c r="G131" s="27">
        <v>0</v>
      </c>
      <c r="H131" s="28">
        <v>0</v>
      </c>
      <c r="I131" s="28">
        <v>0</v>
      </c>
      <c r="J131" s="27">
        <v>0</v>
      </c>
      <c r="K131" s="27">
        <v>0</v>
      </c>
      <c r="L131" s="27">
        <v>0</v>
      </c>
      <c r="M131" s="88"/>
    </row>
    <row r="132" spans="1:13" s="3" customFormat="1">
      <c r="A132" s="58"/>
      <c r="B132" s="38"/>
      <c r="C132" s="34"/>
      <c r="D132" s="34"/>
      <c r="E132" s="9" t="s">
        <v>9</v>
      </c>
      <c r="F132" s="27">
        <v>675000</v>
      </c>
      <c r="G132" s="27">
        <v>0</v>
      </c>
      <c r="H132" s="28">
        <v>675000</v>
      </c>
      <c r="I132" s="28">
        <v>675000</v>
      </c>
      <c r="J132" s="27">
        <v>0</v>
      </c>
      <c r="K132" s="27">
        <v>0</v>
      </c>
      <c r="L132" s="27">
        <v>0</v>
      </c>
      <c r="M132" s="88"/>
    </row>
    <row r="133" spans="1:13" s="3" customFormat="1">
      <c r="A133" s="58"/>
      <c r="B133" s="38"/>
      <c r="C133" s="34"/>
      <c r="D133" s="34"/>
      <c r="E133" s="9" t="s">
        <v>10</v>
      </c>
      <c r="F133" s="27">
        <v>0</v>
      </c>
      <c r="G133" s="27">
        <v>0</v>
      </c>
      <c r="H133" s="28">
        <v>0</v>
      </c>
      <c r="I133" s="28">
        <v>0</v>
      </c>
      <c r="J133" s="27">
        <v>0</v>
      </c>
      <c r="K133" s="27">
        <v>0</v>
      </c>
      <c r="L133" s="27">
        <v>0</v>
      </c>
      <c r="M133" s="88"/>
    </row>
    <row r="134" spans="1:13" s="3" customFormat="1">
      <c r="A134" s="59"/>
      <c r="B134" s="39"/>
      <c r="C134" s="35"/>
      <c r="D134" s="35"/>
      <c r="E134" s="9" t="s">
        <v>11</v>
      </c>
      <c r="F134" s="27">
        <v>0</v>
      </c>
      <c r="G134" s="27">
        <v>0</v>
      </c>
      <c r="H134" s="28">
        <v>0</v>
      </c>
      <c r="I134" s="28">
        <v>0</v>
      </c>
      <c r="J134" s="27">
        <v>0</v>
      </c>
      <c r="K134" s="27">
        <v>0</v>
      </c>
      <c r="L134" s="27">
        <v>0</v>
      </c>
      <c r="M134" s="89"/>
    </row>
    <row r="135" spans="1:13" s="3" customFormat="1" ht="13.5" customHeight="1">
      <c r="A135" s="57" t="s">
        <v>129</v>
      </c>
      <c r="B135" s="33" t="s">
        <v>122</v>
      </c>
      <c r="C135" s="33" t="s">
        <v>93</v>
      </c>
      <c r="D135" s="33" t="s">
        <v>28</v>
      </c>
      <c r="E135" s="9" t="s">
        <v>6</v>
      </c>
      <c r="F135" s="27">
        <v>0</v>
      </c>
      <c r="G135" s="27">
        <v>0</v>
      </c>
      <c r="H135" s="28">
        <f>H136+H137+H138+H139+H140</f>
        <v>5170364.71</v>
      </c>
      <c r="I135" s="28">
        <f>I136+I137+I138+I139+I140</f>
        <v>1652729.41</v>
      </c>
      <c r="J135" s="27">
        <v>0</v>
      </c>
      <c r="K135" s="27">
        <v>0</v>
      </c>
      <c r="L135" s="27">
        <v>0</v>
      </c>
      <c r="M135" s="90" t="s">
        <v>124</v>
      </c>
    </row>
    <row r="136" spans="1:13" s="3" customFormat="1" ht="13.5" customHeight="1">
      <c r="A136" s="58"/>
      <c r="B136" s="34"/>
      <c r="C136" s="34"/>
      <c r="D136" s="34"/>
      <c r="E136" s="9" t="s">
        <v>7</v>
      </c>
      <c r="F136" s="27">
        <v>0</v>
      </c>
      <c r="G136" s="27">
        <v>0</v>
      </c>
      <c r="H136" s="28">
        <v>0</v>
      </c>
      <c r="I136" s="28">
        <v>0</v>
      </c>
      <c r="J136" s="27">
        <v>0</v>
      </c>
      <c r="K136" s="27">
        <v>0</v>
      </c>
      <c r="L136" s="27">
        <v>0</v>
      </c>
      <c r="M136" s="91"/>
    </row>
    <row r="137" spans="1:13" s="3" customFormat="1" ht="13.5" customHeight="1">
      <c r="A137" s="58"/>
      <c r="B137" s="34"/>
      <c r="C137" s="34"/>
      <c r="D137" s="34"/>
      <c r="E137" s="9" t="s">
        <v>8</v>
      </c>
      <c r="F137" s="27">
        <v>0</v>
      </c>
      <c r="G137" s="27">
        <v>0</v>
      </c>
      <c r="H137" s="28">
        <v>4394810</v>
      </c>
      <c r="I137" s="28">
        <v>1404820</v>
      </c>
      <c r="J137" s="27">
        <v>0</v>
      </c>
      <c r="K137" s="27">
        <v>0</v>
      </c>
      <c r="L137" s="27">
        <v>0</v>
      </c>
      <c r="M137" s="91"/>
    </row>
    <row r="138" spans="1:13" s="3" customFormat="1" ht="13.5" customHeight="1">
      <c r="A138" s="58"/>
      <c r="B138" s="34"/>
      <c r="C138" s="34"/>
      <c r="D138" s="34"/>
      <c r="E138" s="9" t="s">
        <v>9</v>
      </c>
      <c r="F138" s="27">
        <v>0</v>
      </c>
      <c r="G138" s="27">
        <v>0</v>
      </c>
      <c r="H138" s="28">
        <v>775554.71</v>
      </c>
      <c r="I138" s="28">
        <v>247909.41</v>
      </c>
      <c r="J138" s="27">
        <v>0</v>
      </c>
      <c r="K138" s="27">
        <v>0</v>
      </c>
      <c r="L138" s="27">
        <v>0</v>
      </c>
      <c r="M138" s="91"/>
    </row>
    <row r="139" spans="1:13" s="3" customFormat="1" ht="13.5" customHeight="1">
      <c r="A139" s="58"/>
      <c r="B139" s="34"/>
      <c r="C139" s="34"/>
      <c r="D139" s="34"/>
      <c r="E139" s="9" t="s">
        <v>10</v>
      </c>
      <c r="F139" s="27">
        <v>0</v>
      </c>
      <c r="G139" s="27">
        <v>0</v>
      </c>
      <c r="H139" s="28">
        <v>0</v>
      </c>
      <c r="I139" s="28">
        <v>0</v>
      </c>
      <c r="J139" s="27">
        <v>0</v>
      </c>
      <c r="K139" s="27">
        <v>0</v>
      </c>
      <c r="L139" s="27">
        <v>0</v>
      </c>
      <c r="M139" s="91"/>
    </row>
    <row r="140" spans="1:13" s="3" customFormat="1" ht="13.5" customHeight="1">
      <c r="A140" s="59"/>
      <c r="B140" s="35"/>
      <c r="C140" s="35"/>
      <c r="D140" s="35"/>
      <c r="E140" s="9" t="s">
        <v>11</v>
      </c>
      <c r="F140" s="27">
        <v>0</v>
      </c>
      <c r="G140" s="27">
        <v>0</v>
      </c>
      <c r="H140" s="28">
        <v>0</v>
      </c>
      <c r="I140" s="28">
        <v>0</v>
      </c>
      <c r="J140" s="27">
        <v>0</v>
      </c>
      <c r="K140" s="27">
        <v>0</v>
      </c>
      <c r="L140" s="27">
        <v>0</v>
      </c>
      <c r="M140" s="92"/>
    </row>
    <row r="141" spans="1:13" s="3" customFormat="1" ht="13.5" customHeight="1">
      <c r="A141" s="60" t="s">
        <v>48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2"/>
    </row>
    <row r="142" spans="1:13" s="3" customFormat="1" ht="12.75" customHeight="1">
      <c r="A142" s="33" t="s">
        <v>33</v>
      </c>
      <c r="B142" s="37" t="s">
        <v>39</v>
      </c>
      <c r="C142" s="33" t="s">
        <v>94</v>
      </c>
      <c r="D142" s="33" t="s">
        <v>28</v>
      </c>
      <c r="E142" s="9" t="s">
        <v>6</v>
      </c>
      <c r="F142" s="27">
        <f>SUM(G142:L142)</f>
        <v>10587124.220000001</v>
      </c>
      <c r="G142" s="27">
        <f t="shared" ref="G142:L142" si="30">G143+G144+G145+G146+G147</f>
        <v>64000</v>
      </c>
      <c r="H142" s="28">
        <f t="shared" si="30"/>
        <v>1600000</v>
      </c>
      <c r="I142" s="28">
        <f t="shared" si="30"/>
        <v>2383124.2200000002</v>
      </c>
      <c r="J142" s="27">
        <f t="shared" si="30"/>
        <v>2180000</v>
      </c>
      <c r="K142" s="27">
        <f t="shared" si="30"/>
        <v>2180000</v>
      </c>
      <c r="L142" s="27">
        <f t="shared" si="30"/>
        <v>2180000</v>
      </c>
      <c r="M142" s="40" t="s">
        <v>17</v>
      </c>
    </row>
    <row r="143" spans="1:13" s="3" customFormat="1">
      <c r="A143" s="34"/>
      <c r="B143" s="38"/>
      <c r="C143" s="34"/>
      <c r="D143" s="34"/>
      <c r="E143" s="9" t="s">
        <v>7</v>
      </c>
      <c r="F143" s="27">
        <f>SUM(G143:L143)</f>
        <v>0</v>
      </c>
      <c r="G143" s="27">
        <v>0</v>
      </c>
      <c r="H143" s="28">
        <v>0</v>
      </c>
      <c r="I143" s="28">
        <v>0</v>
      </c>
      <c r="J143" s="27">
        <v>0</v>
      </c>
      <c r="K143" s="27">
        <v>0</v>
      </c>
      <c r="L143" s="27">
        <v>0</v>
      </c>
      <c r="M143" s="41"/>
    </row>
    <row r="144" spans="1:13" s="3" customFormat="1">
      <c r="A144" s="34"/>
      <c r="B144" s="38"/>
      <c r="C144" s="34"/>
      <c r="D144" s="34"/>
      <c r="E144" s="9" t="s">
        <v>8</v>
      </c>
      <c r="F144" s="27">
        <f>SUM(G144:L144)</f>
        <v>0</v>
      </c>
      <c r="G144" s="27">
        <v>0</v>
      </c>
      <c r="H144" s="28">
        <v>0</v>
      </c>
      <c r="I144" s="28">
        <v>0</v>
      </c>
      <c r="J144" s="27">
        <v>0</v>
      </c>
      <c r="K144" s="27">
        <v>0</v>
      </c>
      <c r="L144" s="27">
        <v>0</v>
      </c>
      <c r="M144" s="41"/>
    </row>
    <row r="145" spans="1:13" s="3" customFormat="1">
      <c r="A145" s="34"/>
      <c r="B145" s="38"/>
      <c r="C145" s="34"/>
      <c r="D145" s="34"/>
      <c r="E145" s="9" t="s">
        <v>9</v>
      </c>
      <c r="F145" s="27">
        <f>SUM(G145:L145)</f>
        <v>10587124.220000001</v>
      </c>
      <c r="G145" s="27">
        <v>64000</v>
      </c>
      <c r="H145" s="28">
        <v>1600000</v>
      </c>
      <c r="I145" s="28">
        <v>2383124.2200000002</v>
      </c>
      <c r="J145" s="27">
        <v>2180000</v>
      </c>
      <c r="K145" s="27">
        <v>2180000</v>
      </c>
      <c r="L145" s="27">
        <v>2180000</v>
      </c>
      <c r="M145" s="41"/>
    </row>
    <row r="146" spans="1:13" s="3" customFormat="1">
      <c r="A146" s="34"/>
      <c r="B146" s="38"/>
      <c r="C146" s="34"/>
      <c r="D146" s="34"/>
      <c r="E146" s="9" t="s">
        <v>10</v>
      </c>
      <c r="F146" s="27">
        <f>SUM(G146:L146)</f>
        <v>0</v>
      </c>
      <c r="G146" s="27">
        <v>0</v>
      </c>
      <c r="H146" s="28">
        <v>0</v>
      </c>
      <c r="I146" s="28">
        <v>0</v>
      </c>
      <c r="J146" s="27">
        <v>0</v>
      </c>
      <c r="K146" s="27">
        <v>0</v>
      </c>
      <c r="L146" s="27">
        <v>0</v>
      </c>
      <c r="M146" s="41"/>
    </row>
    <row r="147" spans="1:13" s="3" customFormat="1" ht="24.75" customHeight="1">
      <c r="A147" s="35"/>
      <c r="B147" s="39"/>
      <c r="C147" s="35"/>
      <c r="D147" s="35"/>
      <c r="E147" s="9" t="s">
        <v>11</v>
      </c>
      <c r="F147" s="27">
        <v>0</v>
      </c>
      <c r="G147" s="27">
        <v>0</v>
      </c>
      <c r="H147" s="28">
        <v>0</v>
      </c>
      <c r="I147" s="28">
        <v>0</v>
      </c>
      <c r="J147" s="27">
        <v>0</v>
      </c>
      <c r="K147" s="27">
        <v>0</v>
      </c>
      <c r="L147" s="27">
        <v>0</v>
      </c>
      <c r="M147" s="42"/>
    </row>
    <row r="148" spans="1:13" s="3" customFormat="1" ht="11.25" customHeight="1">
      <c r="A148" s="55" t="s">
        <v>51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4"/>
    </row>
    <row r="149" spans="1:13" s="3" customFormat="1" ht="11.25" customHeight="1">
      <c r="A149" s="33" t="s">
        <v>34</v>
      </c>
      <c r="B149" s="37" t="s">
        <v>24</v>
      </c>
      <c r="C149" s="33" t="s">
        <v>93</v>
      </c>
      <c r="D149" s="33" t="s">
        <v>28</v>
      </c>
      <c r="E149" s="9" t="s">
        <v>6</v>
      </c>
      <c r="F149" s="27">
        <f t="shared" ref="F149:F154" si="31">SUM(G149:L149)</f>
        <v>21598022.850000001</v>
      </c>
      <c r="G149" s="27">
        <f t="shared" ref="G149:L149" si="32">G150+G151+G152+G153+G154</f>
        <v>2706376.8</v>
      </c>
      <c r="H149" s="28">
        <f t="shared" si="32"/>
        <v>4864435.8999999994</v>
      </c>
      <c r="I149" s="28">
        <f t="shared" si="32"/>
        <v>7427210.1500000004</v>
      </c>
      <c r="J149" s="27">
        <f t="shared" si="32"/>
        <v>2200000</v>
      </c>
      <c r="K149" s="27">
        <f t="shared" si="32"/>
        <v>2200000</v>
      </c>
      <c r="L149" s="27">
        <f t="shared" si="32"/>
        <v>2200000</v>
      </c>
      <c r="M149" s="40" t="s">
        <v>61</v>
      </c>
    </row>
    <row r="150" spans="1:13" s="3" customFormat="1" ht="11.25" customHeight="1">
      <c r="A150" s="34"/>
      <c r="B150" s="38"/>
      <c r="C150" s="34"/>
      <c r="D150" s="34"/>
      <c r="E150" s="9" t="s">
        <v>7</v>
      </c>
      <c r="F150" s="27">
        <f t="shared" si="31"/>
        <v>0</v>
      </c>
      <c r="G150" s="27">
        <v>0</v>
      </c>
      <c r="H150" s="28">
        <v>0</v>
      </c>
      <c r="I150" s="28">
        <v>0</v>
      </c>
      <c r="J150" s="27">
        <v>0</v>
      </c>
      <c r="K150" s="27">
        <v>0</v>
      </c>
      <c r="L150" s="27">
        <v>0</v>
      </c>
      <c r="M150" s="41"/>
    </row>
    <row r="151" spans="1:13" s="3" customFormat="1" ht="11.25" customHeight="1">
      <c r="A151" s="34"/>
      <c r="B151" s="38"/>
      <c r="C151" s="34"/>
      <c r="D151" s="34"/>
      <c r="E151" s="9" t="s">
        <v>8</v>
      </c>
      <c r="F151" s="27">
        <f t="shared" si="31"/>
        <v>0</v>
      </c>
      <c r="G151" s="27">
        <v>0</v>
      </c>
      <c r="H151" s="28">
        <v>0</v>
      </c>
      <c r="I151" s="28">
        <v>0</v>
      </c>
      <c r="J151" s="27">
        <v>0</v>
      </c>
      <c r="K151" s="27">
        <v>0</v>
      </c>
      <c r="L151" s="27">
        <v>0</v>
      </c>
      <c r="M151" s="41"/>
    </row>
    <row r="152" spans="1:13" s="3" customFormat="1" ht="11.25" customHeight="1">
      <c r="A152" s="34"/>
      <c r="B152" s="38"/>
      <c r="C152" s="34"/>
      <c r="D152" s="34"/>
      <c r="E152" s="9" t="s">
        <v>9</v>
      </c>
      <c r="F152" s="27">
        <f t="shared" si="31"/>
        <v>21598022.850000001</v>
      </c>
      <c r="G152" s="27">
        <v>2706376.8</v>
      </c>
      <c r="H152" s="28">
        <f>814707.6+4049728.3</f>
        <v>4864435.8999999994</v>
      </c>
      <c r="I152" s="28">
        <v>7427210.1500000004</v>
      </c>
      <c r="J152" s="27">
        <v>2200000</v>
      </c>
      <c r="K152" s="27">
        <v>2200000</v>
      </c>
      <c r="L152" s="27">
        <v>2200000</v>
      </c>
      <c r="M152" s="41"/>
    </row>
    <row r="153" spans="1:13" s="3" customFormat="1" ht="11.25" customHeight="1">
      <c r="A153" s="34"/>
      <c r="B153" s="38"/>
      <c r="C153" s="34"/>
      <c r="D153" s="34"/>
      <c r="E153" s="9" t="s">
        <v>10</v>
      </c>
      <c r="F153" s="27">
        <f t="shared" si="31"/>
        <v>0</v>
      </c>
      <c r="G153" s="27">
        <v>0</v>
      </c>
      <c r="H153" s="28">
        <v>0</v>
      </c>
      <c r="I153" s="28">
        <v>0</v>
      </c>
      <c r="J153" s="27">
        <v>0</v>
      </c>
      <c r="K153" s="27">
        <v>0</v>
      </c>
      <c r="L153" s="27">
        <v>0</v>
      </c>
      <c r="M153" s="41"/>
    </row>
    <row r="154" spans="1:13" s="3" customFormat="1" ht="11.25" customHeight="1">
      <c r="A154" s="35"/>
      <c r="B154" s="39"/>
      <c r="C154" s="35"/>
      <c r="D154" s="35"/>
      <c r="E154" s="9" t="s">
        <v>11</v>
      </c>
      <c r="F154" s="27">
        <f t="shared" si="31"/>
        <v>0</v>
      </c>
      <c r="G154" s="27">
        <v>0</v>
      </c>
      <c r="H154" s="28">
        <v>0</v>
      </c>
      <c r="I154" s="28">
        <v>0</v>
      </c>
      <c r="J154" s="27">
        <v>0</v>
      </c>
      <c r="K154" s="27">
        <v>0</v>
      </c>
      <c r="L154" s="27">
        <v>0</v>
      </c>
      <c r="M154" s="42"/>
    </row>
    <row r="155" spans="1:13" s="3" customFormat="1" ht="12.75" customHeight="1">
      <c r="A155" s="33" t="s">
        <v>52</v>
      </c>
      <c r="B155" s="37" t="s">
        <v>25</v>
      </c>
      <c r="C155" s="33" t="s">
        <v>23</v>
      </c>
      <c r="D155" s="33" t="s">
        <v>28</v>
      </c>
      <c r="E155" s="9" t="s">
        <v>6</v>
      </c>
      <c r="F155" s="27">
        <f>SUM(G155:L155)</f>
        <v>0</v>
      </c>
      <c r="G155" s="27">
        <f t="shared" ref="G155:L155" si="33">G156+G157+G158+G159+G160</f>
        <v>0</v>
      </c>
      <c r="H155" s="27">
        <f t="shared" si="33"/>
        <v>0</v>
      </c>
      <c r="I155" s="28">
        <f t="shared" si="33"/>
        <v>0</v>
      </c>
      <c r="J155" s="27">
        <f t="shared" si="33"/>
        <v>0</v>
      </c>
      <c r="K155" s="27">
        <f t="shared" si="33"/>
        <v>0</v>
      </c>
      <c r="L155" s="27">
        <f t="shared" si="33"/>
        <v>0</v>
      </c>
      <c r="M155" s="40" t="s">
        <v>62</v>
      </c>
    </row>
    <row r="156" spans="1:13" s="3" customFormat="1">
      <c r="A156" s="34"/>
      <c r="B156" s="38"/>
      <c r="C156" s="34"/>
      <c r="D156" s="34"/>
      <c r="E156" s="9" t="s">
        <v>7</v>
      </c>
      <c r="F156" s="27">
        <f>SUM(G156:L156)</f>
        <v>0</v>
      </c>
      <c r="G156" s="27">
        <v>0</v>
      </c>
      <c r="H156" s="27">
        <v>0</v>
      </c>
      <c r="I156" s="28">
        <v>0</v>
      </c>
      <c r="J156" s="27">
        <v>0</v>
      </c>
      <c r="K156" s="27">
        <v>0</v>
      </c>
      <c r="L156" s="27">
        <v>0</v>
      </c>
      <c r="M156" s="41"/>
    </row>
    <row r="157" spans="1:13" s="3" customFormat="1">
      <c r="A157" s="34"/>
      <c r="B157" s="38"/>
      <c r="C157" s="34"/>
      <c r="D157" s="34"/>
      <c r="E157" s="9" t="s">
        <v>8</v>
      </c>
      <c r="F157" s="27">
        <f>SUM(G157:L157)</f>
        <v>0</v>
      </c>
      <c r="G157" s="27">
        <v>0</v>
      </c>
      <c r="H157" s="27">
        <v>0</v>
      </c>
      <c r="I157" s="28">
        <v>0</v>
      </c>
      <c r="J157" s="27">
        <v>0</v>
      </c>
      <c r="K157" s="27">
        <v>0</v>
      </c>
      <c r="L157" s="27">
        <v>0</v>
      </c>
      <c r="M157" s="41"/>
    </row>
    <row r="158" spans="1:13" s="3" customFormat="1">
      <c r="A158" s="34"/>
      <c r="B158" s="38"/>
      <c r="C158" s="34"/>
      <c r="D158" s="34"/>
      <c r="E158" s="9" t="s">
        <v>9</v>
      </c>
      <c r="F158" s="27">
        <f>SUM(G158:L158)</f>
        <v>0</v>
      </c>
      <c r="G158" s="27">
        <v>0</v>
      </c>
      <c r="H158" s="27">
        <v>0</v>
      </c>
      <c r="I158" s="28">
        <v>0</v>
      </c>
      <c r="J158" s="27">
        <v>0</v>
      </c>
      <c r="K158" s="27">
        <v>0</v>
      </c>
      <c r="L158" s="27">
        <v>0</v>
      </c>
      <c r="M158" s="41"/>
    </row>
    <row r="159" spans="1:13" s="3" customFormat="1">
      <c r="A159" s="34"/>
      <c r="B159" s="38"/>
      <c r="C159" s="34"/>
      <c r="D159" s="34"/>
      <c r="E159" s="9" t="s">
        <v>10</v>
      </c>
      <c r="F159" s="27">
        <f>SUM(G159:L159)</f>
        <v>0</v>
      </c>
      <c r="G159" s="27">
        <v>0</v>
      </c>
      <c r="H159" s="27">
        <v>0</v>
      </c>
      <c r="I159" s="28">
        <v>0</v>
      </c>
      <c r="J159" s="27">
        <v>0</v>
      </c>
      <c r="K159" s="27">
        <v>0</v>
      </c>
      <c r="L159" s="27">
        <v>0</v>
      </c>
      <c r="M159" s="41"/>
    </row>
    <row r="160" spans="1:13" s="3" customFormat="1">
      <c r="A160" s="35"/>
      <c r="B160" s="39"/>
      <c r="C160" s="35"/>
      <c r="D160" s="35"/>
      <c r="E160" s="9" t="s">
        <v>11</v>
      </c>
      <c r="F160" s="27">
        <v>0</v>
      </c>
      <c r="G160" s="27">
        <v>0</v>
      </c>
      <c r="H160" s="27">
        <v>0</v>
      </c>
      <c r="I160" s="28">
        <v>0</v>
      </c>
      <c r="J160" s="27">
        <v>0</v>
      </c>
      <c r="K160" s="27">
        <v>0</v>
      </c>
      <c r="L160" s="27">
        <v>0</v>
      </c>
      <c r="M160" s="42"/>
    </row>
    <row r="161" spans="1:13" s="3" customFormat="1">
      <c r="A161" s="33" t="s">
        <v>71</v>
      </c>
      <c r="B161" s="37" t="s">
        <v>75</v>
      </c>
      <c r="C161" s="33" t="s">
        <v>23</v>
      </c>
      <c r="D161" s="33">
        <v>2020</v>
      </c>
      <c r="E161" s="9" t="s">
        <v>6</v>
      </c>
      <c r="F161" s="27">
        <f>SUM(G161:L161)</f>
        <v>144593.29</v>
      </c>
      <c r="G161" s="27">
        <f>G162+G163+G164+G165+G166</f>
        <v>144593.29</v>
      </c>
      <c r="H161" s="27">
        <f>H162+H163+H164+H165+H166</f>
        <v>0</v>
      </c>
      <c r="I161" s="28">
        <f>I162+I163+I164+I165+I166</f>
        <v>0</v>
      </c>
      <c r="J161" s="27">
        <f>J162+J163+J164+J165+J166</f>
        <v>0</v>
      </c>
      <c r="K161" s="27">
        <f>K162+K163+K164+K165+K166</f>
        <v>0</v>
      </c>
      <c r="L161" s="27">
        <v>0</v>
      </c>
      <c r="M161" s="40" t="s">
        <v>76</v>
      </c>
    </row>
    <row r="162" spans="1:13" s="3" customFormat="1">
      <c r="A162" s="34"/>
      <c r="B162" s="38"/>
      <c r="C162" s="34"/>
      <c r="D162" s="34"/>
      <c r="E162" s="9" t="s">
        <v>7</v>
      </c>
      <c r="F162" s="27">
        <f>SUM(G162:L162)</f>
        <v>0</v>
      </c>
      <c r="G162" s="27">
        <v>0</v>
      </c>
      <c r="H162" s="27">
        <v>0</v>
      </c>
      <c r="I162" s="28">
        <v>0</v>
      </c>
      <c r="J162" s="27">
        <v>0</v>
      </c>
      <c r="K162" s="27">
        <v>0</v>
      </c>
      <c r="L162" s="27">
        <v>0</v>
      </c>
      <c r="M162" s="41"/>
    </row>
    <row r="163" spans="1:13" s="3" customFormat="1">
      <c r="A163" s="34"/>
      <c r="B163" s="38"/>
      <c r="C163" s="34"/>
      <c r="D163" s="34"/>
      <c r="E163" s="9" t="s">
        <v>8</v>
      </c>
      <c r="F163" s="27">
        <f>SUM(G163:L163)</f>
        <v>0</v>
      </c>
      <c r="G163" s="27">
        <v>0</v>
      </c>
      <c r="H163" s="27">
        <v>0</v>
      </c>
      <c r="I163" s="28">
        <v>0</v>
      </c>
      <c r="J163" s="27">
        <v>0</v>
      </c>
      <c r="K163" s="27">
        <v>0</v>
      </c>
      <c r="L163" s="27">
        <v>0</v>
      </c>
      <c r="M163" s="41"/>
    </row>
    <row r="164" spans="1:13" s="3" customFormat="1">
      <c r="A164" s="34"/>
      <c r="B164" s="38"/>
      <c r="C164" s="34"/>
      <c r="D164" s="34"/>
      <c r="E164" s="9" t="s">
        <v>9</v>
      </c>
      <c r="F164" s="27">
        <f>SUM(G164:L164)</f>
        <v>144593.29</v>
      </c>
      <c r="G164" s="27">
        <v>144593.29</v>
      </c>
      <c r="H164" s="27">
        <v>0</v>
      </c>
      <c r="I164" s="28">
        <v>0</v>
      </c>
      <c r="J164" s="27">
        <v>0</v>
      </c>
      <c r="K164" s="27">
        <v>0</v>
      </c>
      <c r="L164" s="27">
        <v>0</v>
      </c>
      <c r="M164" s="41"/>
    </row>
    <row r="165" spans="1:13" s="3" customFormat="1">
      <c r="A165" s="34"/>
      <c r="B165" s="38"/>
      <c r="C165" s="34"/>
      <c r="D165" s="34"/>
      <c r="E165" s="9" t="s">
        <v>10</v>
      </c>
      <c r="F165" s="27">
        <f>SUM(G165:L165)</f>
        <v>0</v>
      </c>
      <c r="G165" s="27">
        <v>0</v>
      </c>
      <c r="H165" s="27">
        <v>0</v>
      </c>
      <c r="I165" s="28">
        <v>0</v>
      </c>
      <c r="J165" s="27">
        <v>0</v>
      </c>
      <c r="K165" s="27">
        <v>0</v>
      </c>
      <c r="L165" s="27">
        <v>0</v>
      </c>
      <c r="M165" s="41"/>
    </row>
    <row r="166" spans="1:13" s="3" customFormat="1">
      <c r="A166" s="35"/>
      <c r="B166" s="39"/>
      <c r="C166" s="35"/>
      <c r="D166" s="35"/>
      <c r="E166" s="9" t="s">
        <v>11</v>
      </c>
      <c r="F166" s="27">
        <v>0</v>
      </c>
      <c r="G166" s="27">
        <v>0</v>
      </c>
      <c r="H166" s="27">
        <v>0</v>
      </c>
      <c r="I166" s="28">
        <v>0</v>
      </c>
      <c r="J166" s="27">
        <v>0</v>
      </c>
      <c r="K166" s="27">
        <v>0</v>
      </c>
      <c r="L166" s="27">
        <v>0</v>
      </c>
      <c r="M166" s="42"/>
    </row>
    <row r="167" spans="1:13" s="3" customFormat="1">
      <c r="A167" s="33" t="s">
        <v>74</v>
      </c>
      <c r="B167" s="37" t="s">
        <v>72</v>
      </c>
      <c r="C167" s="33" t="s">
        <v>23</v>
      </c>
      <c r="D167" s="33">
        <v>2020</v>
      </c>
      <c r="E167" s="9" t="s">
        <v>6</v>
      </c>
      <c r="F167" s="27">
        <f>SUM(G167:L167)</f>
        <v>474244</v>
      </c>
      <c r="G167" s="27">
        <f>G168+G169+G170+G171+G172</f>
        <v>474244</v>
      </c>
      <c r="H167" s="27">
        <f>H168+H169+H170+H171+H172</f>
        <v>0</v>
      </c>
      <c r="I167" s="28">
        <f>I168+I169+I170+I171+I172</f>
        <v>0</v>
      </c>
      <c r="J167" s="27">
        <f>J168+J169+J170+J171+J172</f>
        <v>0</v>
      </c>
      <c r="K167" s="27">
        <f>K168+K169+K170+K171+K172</f>
        <v>0</v>
      </c>
      <c r="L167" s="27">
        <v>0</v>
      </c>
      <c r="M167" s="40" t="s">
        <v>73</v>
      </c>
    </row>
    <row r="168" spans="1:13" s="3" customFormat="1">
      <c r="A168" s="34"/>
      <c r="B168" s="38"/>
      <c r="C168" s="34"/>
      <c r="D168" s="34"/>
      <c r="E168" s="9" t="s">
        <v>7</v>
      </c>
      <c r="F168" s="27">
        <f>SUM(G168:L168)</f>
        <v>0</v>
      </c>
      <c r="G168" s="27">
        <v>0</v>
      </c>
      <c r="H168" s="27">
        <v>0</v>
      </c>
      <c r="I168" s="28">
        <v>0</v>
      </c>
      <c r="J168" s="27">
        <v>0</v>
      </c>
      <c r="K168" s="27">
        <v>0</v>
      </c>
      <c r="L168" s="27">
        <v>0</v>
      </c>
      <c r="M168" s="41"/>
    </row>
    <row r="169" spans="1:13" s="3" customFormat="1">
      <c r="A169" s="34"/>
      <c r="B169" s="38"/>
      <c r="C169" s="34"/>
      <c r="D169" s="34"/>
      <c r="E169" s="9" t="s">
        <v>8</v>
      </c>
      <c r="F169" s="27">
        <f>SUM(G169:L169)</f>
        <v>0</v>
      </c>
      <c r="G169" s="27">
        <v>0</v>
      </c>
      <c r="H169" s="27">
        <v>0</v>
      </c>
      <c r="I169" s="28">
        <v>0</v>
      </c>
      <c r="J169" s="27">
        <v>0</v>
      </c>
      <c r="K169" s="27">
        <v>0</v>
      </c>
      <c r="L169" s="27">
        <v>0</v>
      </c>
      <c r="M169" s="41"/>
    </row>
    <row r="170" spans="1:13" s="3" customFormat="1">
      <c r="A170" s="34"/>
      <c r="B170" s="38"/>
      <c r="C170" s="34"/>
      <c r="D170" s="34"/>
      <c r="E170" s="9" t="s">
        <v>9</v>
      </c>
      <c r="F170" s="27">
        <f>SUM(G170:L170)</f>
        <v>474244</v>
      </c>
      <c r="G170" s="27">
        <v>474244</v>
      </c>
      <c r="H170" s="27">
        <v>0</v>
      </c>
      <c r="I170" s="28">
        <v>0</v>
      </c>
      <c r="J170" s="27">
        <v>0</v>
      </c>
      <c r="K170" s="27">
        <v>0</v>
      </c>
      <c r="L170" s="27">
        <v>0</v>
      </c>
      <c r="M170" s="41"/>
    </row>
    <row r="171" spans="1:13" s="3" customFormat="1">
      <c r="A171" s="34"/>
      <c r="B171" s="38"/>
      <c r="C171" s="34"/>
      <c r="D171" s="34"/>
      <c r="E171" s="9" t="s">
        <v>10</v>
      </c>
      <c r="F171" s="27">
        <f>SUM(G171:L171)</f>
        <v>0</v>
      </c>
      <c r="G171" s="27">
        <v>0</v>
      </c>
      <c r="H171" s="27">
        <v>0</v>
      </c>
      <c r="I171" s="28">
        <v>0</v>
      </c>
      <c r="J171" s="27">
        <v>0</v>
      </c>
      <c r="K171" s="27">
        <v>0</v>
      </c>
      <c r="L171" s="27">
        <v>0</v>
      </c>
      <c r="M171" s="41"/>
    </row>
    <row r="172" spans="1:13" s="3" customFormat="1">
      <c r="A172" s="35"/>
      <c r="B172" s="39"/>
      <c r="C172" s="35"/>
      <c r="D172" s="35"/>
      <c r="E172" s="9" t="s">
        <v>11</v>
      </c>
      <c r="F172" s="27">
        <v>0</v>
      </c>
      <c r="G172" s="27">
        <v>0</v>
      </c>
      <c r="H172" s="27">
        <v>0</v>
      </c>
      <c r="I172" s="28">
        <v>0</v>
      </c>
      <c r="J172" s="27">
        <v>0</v>
      </c>
      <c r="K172" s="27">
        <v>0</v>
      </c>
      <c r="L172" s="27">
        <v>0</v>
      </c>
      <c r="M172" s="42"/>
    </row>
    <row r="173" spans="1:13" s="3" customFormat="1" ht="12.75" customHeight="1">
      <c r="A173" s="55" t="s">
        <v>53</v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4"/>
    </row>
    <row r="174" spans="1:13" s="3" customFormat="1" ht="12.75" customHeight="1">
      <c r="A174" s="33" t="s">
        <v>18</v>
      </c>
      <c r="B174" s="33" t="s">
        <v>112</v>
      </c>
      <c r="C174" s="33" t="s">
        <v>93</v>
      </c>
      <c r="D174" s="33" t="s">
        <v>128</v>
      </c>
      <c r="E174" s="9" t="s">
        <v>6</v>
      </c>
      <c r="F174" s="27">
        <v>5270912</v>
      </c>
      <c r="G174" s="27">
        <v>1400000</v>
      </c>
      <c r="H174" s="28">
        <v>0</v>
      </c>
      <c r="I174" s="28">
        <v>0</v>
      </c>
      <c r="J174" s="27">
        <v>0</v>
      </c>
      <c r="K174" s="27">
        <v>0</v>
      </c>
      <c r="L174" s="27">
        <v>0</v>
      </c>
      <c r="M174" s="40" t="s">
        <v>108</v>
      </c>
    </row>
    <row r="175" spans="1:13" s="3" customFormat="1" ht="12.75" customHeight="1">
      <c r="A175" s="34"/>
      <c r="B175" s="34"/>
      <c r="C175" s="34"/>
      <c r="D175" s="34"/>
      <c r="E175" s="9" t="s">
        <v>7</v>
      </c>
      <c r="F175" s="27">
        <v>0</v>
      </c>
      <c r="G175" s="27">
        <v>0</v>
      </c>
      <c r="H175" s="28">
        <v>0</v>
      </c>
      <c r="I175" s="28">
        <v>0</v>
      </c>
      <c r="J175" s="27">
        <v>0</v>
      </c>
      <c r="K175" s="27">
        <v>0</v>
      </c>
      <c r="L175" s="27">
        <v>0</v>
      </c>
      <c r="M175" s="41"/>
    </row>
    <row r="176" spans="1:13" s="3" customFormat="1" ht="12.75" customHeight="1">
      <c r="A176" s="34"/>
      <c r="B176" s="34"/>
      <c r="C176" s="34"/>
      <c r="D176" s="34"/>
      <c r="E176" s="9" t="s">
        <v>8</v>
      </c>
      <c r="F176" s="27">
        <v>0</v>
      </c>
      <c r="G176" s="27">
        <v>0</v>
      </c>
      <c r="H176" s="28">
        <v>0</v>
      </c>
      <c r="I176" s="28">
        <v>0</v>
      </c>
      <c r="J176" s="27">
        <v>0</v>
      </c>
      <c r="K176" s="27">
        <v>0</v>
      </c>
      <c r="L176" s="27">
        <v>0</v>
      </c>
      <c r="M176" s="41"/>
    </row>
    <row r="177" spans="1:13" s="3" customFormat="1" ht="12.75" customHeight="1">
      <c r="A177" s="34"/>
      <c r="B177" s="34"/>
      <c r="C177" s="34"/>
      <c r="D177" s="34"/>
      <c r="E177" s="9" t="s">
        <v>9</v>
      </c>
      <c r="F177" s="27">
        <v>5270912</v>
      </c>
      <c r="G177" s="27">
        <v>1400000</v>
      </c>
      <c r="H177" s="28">
        <v>0</v>
      </c>
      <c r="I177" s="28">
        <v>676946.05</v>
      </c>
      <c r="J177" s="27">
        <v>0</v>
      </c>
      <c r="K177" s="27">
        <v>0</v>
      </c>
      <c r="L177" s="27">
        <v>0</v>
      </c>
      <c r="M177" s="41"/>
    </row>
    <row r="178" spans="1:13" s="3" customFormat="1" ht="12.75" customHeight="1">
      <c r="A178" s="34"/>
      <c r="B178" s="34"/>
      <c r="C178" s="34"/>
      <c r="D178" s="34"/>
      <c r="E178" s="9" t="s">
        <v>10</v>
      </c>
      <c r="F178" s="27">
        <v>0</v>
      </c>
      <c r="G178" s="27">
        <v>0</v>
      </c>
      <c r="H178" s="28">
        <v>0</v>
      </c>
      <c r="I178" s="28">
        <v>0</v>
      </c>
      <c r="J178" s="27">
        <v>0</v>
      </c>
      <c r="K178" s="27">
        <v>0</v>
      </c>
      <c r="L178" s="27">
        <v>0</v>
      </c>
      <c r="M178" s="41"/>
    </row>
    <row r="179" spans="1:13" s="3" customFormat="1" ht="12.75" customHeight="1">
      <c r="A179" s="35"/>
      <c r="B179" s="35"/>
      <c r="C179" s="35"/>
      <c r="D179" s="35"/>
      <c r="E179" s="9" t="s">
        <v>11</v>
      </c>
      <c r="F179" s="27">
        <v>0</v>
      </c>
      <c r="G179" s="27">
        <v>0</v>
      </c>
      <c r="H179" s="28">
        <v>0</v>
      </c>
      <c r="I179" s="28">
        <v>0</v>
      </c>
      <c r="J179" s="27">
        <v>0</v>
      </c>
      <c r="K179" s="27">
        <v>0</v>
      </c>
      <c r="L179" s="27">
        <v>0</v>
      </c>
      <c r="M179" s="42"/>
    </row>
    <row r="180" spans="1:13" s="3" customFormat="1" ht="11.25" customHeight="1">
      <c r="A180" s="33" t="s">
        <v>111</v>
      </c>
      <c r="B180" s="37" t="s">
        <v>113</v>
      </c>
      <c r="C180" s="33" t="s">
        <v>23</v>
      </c>
      <c r="D180" s="33">
        <v>2021</v>
      </c>
      <c r="E180" s="9" t="s">
        <v>6</v>
      </c>
      <c r="F180" s="27">
        <v>0</v>
      </c>
      <c r="G180" s="27">
        <v>0</v>
      </c>
      <c r="H180" s="28">
        <v>1780456.2</v>
      </c>
      <c r="I180" s="28">
        <f t="shared" ref="I180:L180" si="34">I181+I182+I183+I184+I185</f>
        <v>0</v>
      </c>
      <c r="J180" s="27">
        <f t="shared" si="34"/>
        <v>0</v>
      </c>
      <c r="K180" s="27">
        <f t="shared" si="34"/>
        <v>0</v>
      </c>
      <c r="L180" s="27">
        <f t="shared" si="34"/>
        <v>0</v>
      </c>
      <c r="M180" s="40" t="s">
        <v>115</v>
      </c>
    </row>
    <row r="181" spans="1:13" s="3" customFormat="1" ht="11.25" customHeight="1">
      <c r="A181" s="34"/>
      <c r="B181" s="38"/>
      <c r="C181" s="34"/>
      <c r="D181" s="34"/>
      <c r="E181" s="9" t="s">
        <v>7</v>
      </c>
      <c r="F181" s="27">
        <f t="shared" ref="F181:F185" si="35">SUM(G181:L181)</f>
        <v>0</v>
      </c>
      <c r="G181" s="27">
        <v>0</v>
      </c>
      <c r="H181" s="28">
        <v>0</v>
      </c>
      <c r="I181" s="28">
        <v>0</v>
      </c>
      <c r="J181" s="27">
        <v>0</v>
      </c>
      <c r="K181" s="27">
        <v>0</v>
      </c>
      <c r="L181" s="27">
        <v>0</v>
      </c>
      <c r="M181" s="41"/>
    </row>
    <row r="182" spans="1:13" s="3" customFormat="1" ht="11.25" customHeight="1">
      <c r="A182" s="34"/>
      <c r="B182" s="38"/>
      <c r="C182" s="34"/>
      <c r="D182" s="34"/>
      <c r="E182" s="9" t="s">
        <v>8</v>
      </c>
      <c r="F182" s="27">
        <f t="shared" si="35"/>
        <v>0</v>
      </c>
      <c r="G182" s="27">
        <v>0</v>
      </c>
      <c r="H182" s="28">
        <v>0</v>
      </c>
      <c r="I182" s="28">
        <v>0</v>
      </c>
      <c r="J182" s="27">
        <v>0</v>
      </c>
      <c r="K182" s="27">
        <v>0</v>
      </c>
      <c r="L182" s="27">
        <v>0</v>
      </c>
      <c r="M182" s="41"/>
    </row>
    <row r="183" spans="1:13" s="3" customFormat="1" ht="11.25" customHeight="1">
      <c r="A183" s="34"/>
      <c r="B183" s="38"/>
      <c r="C183" s="34"/>
      <c r="D183" s="34"/>
      <c r="E183" s="9" t="s">
        <v>9</v>
      </c>
      <c r="F183" s="27">
        <v>0</v>
      </c>
      <c r="G183" s="27">
        <v>0</v>
      </c>
      <c r="H183" s="28">
        <v>1780456.2</v>
      </c>
      <c r="I183" s="28">
        <v>0</v>
      </c>
      <c r="J183" s="27">
        <v>0</v>
      </c>
      <c r="K183" s="27">
        <v>0</v>
      </c>
      <c r="L183" s="27">
        <v>0</v>
      </c>
      <c r="M183" s="41"/>
    </row>
    <row r="184" spans="1:13" s="3" customFormat="1" ht="11.25" customHeight="1">
      <c r="A184" s="34"/>
      <c r="B184" s="38"/>
      <c r="C184" s="34"/>
      <c r="D184" s="34"/>
      <c r="E184" s="9" t="s">
        <v>10</v>
      </c>
      <c r="F184" s="27">
        <f t="shared" si="35"/>
        <v>0</v>
      </c>
      <c r="G184" s="27">
        <v>0</v>
      </c>
      <c r="H184" s="28">
        <v>0</v>
      </c>
      <c r="I184" s="28">
        <v>0</v>
      </c>
      <c r="J184" s="27">
        <v>0</v>
      </c>
      <c r="K184" s="27">
        <v>0</v>
      </c>
      <c r="L184" s="27">
        <v>0</v>
      </c>
      <c r="M184" s="41"/>
    </row>
    <row r="185" spans="1:13" s="3" customFormat="1" ht="11.25" customHeight="1">
      <c r="A185" s="35"/>
      <c r="B185" s="39"/>
      <c r="C185" s="35"/>
      <c r="D185" s="35"/>
      <c r="E185" s="9" t="s">
        <v>11</v>
      </c>
      <c r="F185" s="27">
        <f t="shared" si="35"/>
        <v>0</v>
      </c>
      <c r="G185" s="27">
        <v>0</v>
      </c>
      <c r="H185" s="28">
        <v>0</v>
      </c>
      <c r="I185" s="28">
        <v>0</v>
      </c>
      <c r="J185" s="27">
        <v>0</v>
      </c>
      <c r="K185" s="27">
        <v>0</v>
      </c>
      <c r="L185" s="27">
        <v>0</v>
      </c>
      <c r="M185" s="42"/>
    </row>
    <row r="186" spans="1:13" s="3" customFormat="1" ht="11.25" customHeight="1">
      <c r="A186" s="33" t="s">
        <v>116</v>
      </c>
      <c r="B186" s="37" t="s">
        <v>118</v>
      </c>
      <c r="C186" s="33" t="s">
        <v>23</v>
      </c>
      <c r="D186" s="33">
        <v>2021</v>
      </c>
      <c r="E186" s="9" t="s">
        <v>6</v>
      </c>
      <c r="F186" s="27">
        <v>0</v>
      </c>
      <c r="G186" s="27">
        <v>0</v>
      </c>
      <c r="H186" s="28">
        <v>310000</v>
      </c>
      <c r="I186" s="28">
        <v>0</v>
      </c>
      <c r="J186" s="27">
        <v>0</v>
      </c>
      <c r="K186" s="27">
        <v>0</v>
      </c>
      <c r="L186" s="27">
        <v>0</v>
      </c>
      <c r="M186" s="40" t="s">
        <v>119</v>
      </c>
    </row>
    <row r="187" spans="1:13" s="3" customFormat="1" ht="11.25" customHeight="1">
      <c r="A187" s="34"/>
      <c r="B187" s="38"/>
      <c r="C187" s="34"/>
      <c r="D187" s="34"/>
      <c r="E187" s="9" t="s">
        <v>7</v>
      </c>
      <c r="F187" s="27">
        <v>0</v>
      </c>
      <c r="G187" s="27">
        <v>0</v>
      </c>
      <c r="H187" s="28">
        <v>0</v>
      </c>
      <c r="I187" s="28">
        <v>0</v>
      </c>
      <c r="J187" s="27">
        <v>0</v>
      </c>
      <c r="K187" s="27">
        <v>0</v>
      </c>
      <c r="L187" s="27">
        <v>0</v>
      </c>
      <c r="M187" s="41"/>
    </row>
    <row r="188" spans="1:13" s="3" customFormat="1" ht="11.25" customHeight="1">
      <c r="A188" s="34"/>
      <c r="B188" s="38"/>
      <c r="C188" s="34"/>
      <c r="D188" s="34"/>
      <c r="E188" s="9" t="s">
        <v>8</v>
      </c>
      <c r="F188" s="27">
        <v>0</v>
      </c>
      <c r="G188" s="27">
        <v>0</v>
      </c>
      <c r="H188" s="28">
        <v>0</v>
      </c>
      <c r="I188" s="28">
        <v>0</v>
      </c>
      <c r="J188" s="27">
        <v>0</v>
      </c>
      <c r="K188" s="27">
        <v>0</v>
      </c>
      <c r="L188" s="27">
        <v>0</v>
      </c>
      <c r="M188" s="41"/>
    </row>
    <row r="189" spans="1:13" s="3" customFormat="1" ht="11.25" customHeight="1">
      <c r="A189" s="34"/>
      <c r="B189" s="38"/>
      <c r="C189" s="34"/>
      <c r="D189" s="34"/>
      <c r="E189" s="9" t="s">
        <v>9</v>
      </c>
      <c r="F189" s="27">
        <v>0</v>
      </c>
      <c r="G189" s="27">
        <v>0</v>
      </c>
      <c r="H189" s="28">
        <v>310000</v>
      </c>
      <c r="I189" s="28">
        <v>0</v>
      </c>
      <c r="J189" s="27">
        <v>0</v>
      </c>
      <c r="K189" s="27">
        <v>0</v>
      </c>
      <c r="L189" s="27">
        <v>0</v>
      </c>
      <c r="M189" s="41"/>
    </row>
    <row r="190" spans="1:13" s="3" customFormat="1" ht="11.25" customHeight="1">
      <c r="A190" s="34"/>
      <c r="B190" s="38"/>
      <c r="C190" s="34"/>
      <c r="D190" s="34"/>
      <c r="E190" s="9" t="s">
        <v>10</v>
      </c>
      <c r="F190" s="27">
        <v>0</v>
      </c>
      <c r="G190" s="27">
        <v>0</v>
      </c>
      <c r="H190" s="28">
        <v>0</v>
      </c>
      <c r="I190" s="28">
        <v>0</v>
      </c>
      <c r="J190" s="27">
        <v>0</v>
      </c>
      <c r="K190" s="27">
        <v>0</v>
      </c>
      <c r="L190" s="27">
        <v>0</v>
      </c>
      <c r="M190" s="41"/>
    </row>
    <row r="191" spans="1:13" s="3" customFormat="1" ht="11.25" customHeight="1">
      <c r="A191" s="35"/>
      <c r="B191" s="39"/>
      <c r="C191" s="35"/>
      <c r="D191" s="35"/>
      <c r="E191" s="9" t="s">
        <v>11</v>
      </c>
      <c r="F191" s="27">
        <v>0</v>
      </c>
      <c r="G191" s="27">
        <v>0</v>
      </c>
      <c r="H191" s="28">
        <v>0</v>
      </c>
      <c r="I191" s="28">
        <v>0</v>
      </c>
      <c r="J191" s="27">
        <v>0</v>
      </c>
      <c r="K191" s="27">
        <v>0</v>
      </c>
      <c r="L191" s="27">
        <v>0</v>
      </c>
      <c r="M191" s="42"/>
    </row>
    <row r="192" spans="1:13" s="3" customFormat="1" ht="11.25" customHeight="1">
      <c r="A192" s="33" t="s">
        <v>117</v>
      </c>
      <c r="B192" s="37" t="s">
        <v>114</v>
      </c>
      <c r="C192" s="33" t="s">
        <v>23</v>
      </c>
      <c r="D192" s="33">
        <v>2021</v>
      </c>
      <c r="E192" s="9" t="s">
        <v>6</v>
      </c>
      <c r="F192" s="27">
        <v>0</v>
      </c>
      <c r="G192" s="27">
        <v>0</v>
      </c>
      <c r="H192" s="28">
        <v>1780456.2</v>
      </c>
      <c r="I192" s="28">
        <v>0</v>
      </c>
      <c r="J192" s="27">
        <v>0</v>
      </c>
      <c r="K192" s="27">
        <v>0</v>
      </c>
      <c r="L192" s="27">
        <v>0</v>
      </c>
      <c r="M192" s="40" t="s">
        <v>115</v>
      </c>
    </row>
    <row r="193" spans="1:13" s="3" customFormat="1" ht="11.25" customHeight="1">
      <c r="A193" s="34"/>
      <c r="B193" s="38"/>
      <c r="C193" s="34"/>
      <c r="D193" s="34"/>
      <c r="E193" s="9" t="s">
        <v>7</v>
      </c>
      <c r="F193" s="27">
        <v>0</v>
      </c>
      <c r="G193" s="27">
        <v>0</v>
      </c>
      <c r="H193" s="28">
        <v>0</v>
      </c>
      <c r="I193" s="28">
        <v>0</v>
      </c>
      <c r="J193" s="27">
        <v>0</v>
      </c>
      <c r="K193" s="27">
        <v>0</v>
      </c>
      <c r="L193" s="27">
        <v>0</v>
      </c>
      <c r="M193" s="41"/>
    </row>
    <row r="194" spans="1:13" s="3" customFormat="1" ht="11.25" customHeight="1">
      <c r="A194" s="34"/>
      <c r="B194" s="38"/>
      <c r="C194" s="34"/>
      <c r="D194" s="34"/>
      <c r="E194" s="9" t="s">
        <v>8</v>
      </c>
      <c r="F194" s="27">
        <v>0</v>
      </c>
      <c r="G194" s="27">
        <v>0</v>
      </c>
      <c r="H194" s="28">
        <v>0</v>
      </c>
      <c r="I194" s="28">
        <v>0</v>
      </c>
      <c r="J194" s="27">
        <v>0</v>
      </c>
      <c r="K194" s="27">
        <v>0</v>
      </c>
      <c r="L194" s="27">
        <v>0</v>
      </c>
      <c r="M194" s="41"/>
    </row>
    <row r="195" spans="1:13" s="3" customFormat="1" ht="11.25" customHeight="1">
      <c r="A195" s="34"/>
      <c r="B195" s="38"/>
      <c r="C195" s="34"/>
      <c r="D195" s="34"/>
      <c r="E195" s="9" t="s">
        <v>9</v>
      </c>
      <c r="F195" s="27">
        <v>0</v>
      </c>
      <c r="G195" s="27">
        <v>0</v>
      </c>
      <c r="H195" s="28">
        <v>1780456.2</v>
      </c>
      <c r="I195" s="28">
        <v>0</v>
      </c>
      <c r="J195" s="27">
        <v>0</v>
      </c>
      <c r="K195" s="27">
        <v>0</v>
      </c>
      <c r="L195" s="27">
        <v>0</v>
      </c>
      <c r="M195" s="41"/>
    </row>
    <row r="196" spans="1:13" s="3" customFormat="1" ht="11.25" customHeight="1">
      <c r="A196" s="34"/>
      <c r="B196" s="38"/>
      <c r="C196" s="34"/>
      <c r="D196" s="34"/>
      <c r="E196" s="9" t="s">
        <v>10</v>
      </c>
      <c r="F196" s="27">
        <v>0</v>
      </c>
      <c r="G196" s="27">
        <v>0</v>
      </c>
      <c r="H196" s="28">
        <v>0</v>
      </c>
      <c r="I196" s="28">
        <v>0</v>
      </c>
      <c r="J196" s="27">
        <v>0</v>
      </c>
      <c r="K196" s="27">
        <v>0</v>
      </c>
      <c r="L196" s="27">
        <v>0</v>
      </c>
      <c r="M196" s="41"/>
    </row>
    <row r="197" spans="1:13" s="3" customFormat="1" ht="11.25" customHeight="1">
      <c r="A197" s="35"/>
      <c r="B197" s="39"/>
      <c r="C197" s="35"/>
      <c r="D197" s="35"/>
      <c r="E197" s="9" t="s">
        <v>11</v>
      </c>
      <c r="F197" s="27">
        <v>0</v>
      </c>
      <c r="G197" s="27">
        <v>0</v>
      </c>
      <c r="H197" s="28">
        <v>0</v>
      </c>
      <c r="I197" s="28">
        <v>0</v>
      </c>
      <c r="J197" s="27">
        <v>0</v>
      </c>
      <c r="K197" s="27">
        <v>0</v>
      </c>
      <c r="L197" s="27">
        <v>0</v>
      </c>
      <c r="M197" s="42"/>
    </row>
    <row r="198" spans="1:13" s="3" customFormat="1" ht="11.25" customHeight="1">
      <c r="A198" s="36" t="s">
        <v>70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s="3" customFormat="1" ht="11.25" customHeight="1">
      <c r="A199" s="33" t="s">
        <v>77</v>
      </c>
      <c r="B199" s="37" t="s">
        <v>126</v>
      </c>
      <c r="C199" s="33" t="s">
        <v>127</v>
      </c>
      <c r="D199" s="33">
        <v>2022</v>
      </c>
      <c r="E199" s="9" t="s">
        <v>6</v>
      </c>
      <c r="F199" s="27">
        <f t="shared" ref="F199:L199" si="36">F200+F201+F202+F203+F204</f>
        <v>5000000</v>
      </c>
      <c r="G199" s="27">
        <f t="shared" si="36"/>
        <v>0</v>
      </c>
      <c r="H199" s="27">
        <v>0</v>
      </c>
      <c r="I199" s="28">
        <f t="shared" si="36"/>
        <v>5000000</v>
      </c>
      <c r="J199" s="27">
        <f t="shared" si="36"/>
        <v>0</v>
      </c>
      <c r="K199" s="27">
        <f t="shared" si="36"/>
        <v>0</v>
      </c>
      <c r="L199" s="27">
        <f t="shared" si="36"/>
        <v>0</v>
      </c>
      <c r="M199" s="40" t="s">
        <v>130</v>
      </c>
    </row>
    <row r="200" spans="1:13" s="3" customFormat="1" ht="11.25" customHeight="1">
      <c r="A200" s="34"/>
      <c r="B200" s="38"/>
      <c r="C200" s="34"/>
      <c r="D200" s="34"/>
      <c r="E200" s="9" t="s">
        <v>7</v>
      </c>
      <c r="F200" s="27">
        <f t="shared" ref="F200:F210" si="37">SUM(G200:L200)</f>
        <v>0</v>
      </c>
      <c r="G200" s="27">
        <v>0</v>
      </c>
      <c r="H200" s="27">
        <v>0</v>
      </c>
      <c r="I200" s="28">
        <v>0</v>
      </c>
      <c r="J200" s="27">
        <v>0</v>
      </c>
      <c r="K200" s="27">
        <v>0</v>
      </c>
      <c r="L200" s="27">
        <v>0</v>
      </c>
      <c r="M200" s="41"/>
    </row>
    <row r="201" spans="1:13" s="3" customFormat="1" ht="11.25" customHeight="1">
      <c r="A201" s="34"/>
      <c r="B201" s="38"/>
      <c r="C201" s="34"/>
      <c r="D201" s="34"/>
      <c r="E201" s="9" t="s">
        <v>8</v>
      </c>
      <c r="F201" s="27">
        <f t="shared" si="37"/>
        <v>0</v>
      </c>
      <c r="G201" s="27">
        <v>0</v>
      </c>
      <c r="H201" s="27">
        <v>0</v>
      </c>
      <c r="I201" s="28">
        <v>0</v>
      </c>
      <c r="J201" s="27">
        <v>0</v>
      </c>
      <c r="K201" s="27">
        <v>0</v>
      </c>
      <c r="L201" s="27">
        <v>0</v>
      </c>
      <c r="M201" s="41"/>
    </row>
    <row r="202" spans="1:13" s="3" customFormat="1" ht="11.25" customHeight="1">
      <c r="A202" s="34"/>
      <c r="B202" s="38"/>
      <c r="C202" s="34"/>
      <c r="D202" s="34"/>
      <c r="E202" s="9" t="s">
        <v>9</v>
      </c>
      <c r="F202" s="27">
        <f t="shared" si="37"/>
        <v>5000000</v>
      </c>
      <c r="G202" s="27">
        <v>0</v>
      </c>
      <c r="H202" s="27">
        <v>0</v>
      </c>
      <c r="I202" s="28">
        <v>5000000</v>
      </c>
      <c r="J202" s="27">
        <v>0</v>
      </c>
      <c r="K202" s="27">
        <v>0</v>
      </c>
      <c r="L202" s="27">
        <v>0</v>
      </c>
      <c r="M202" s="41"/>
    </row>
    <row r="203" spans="1:13" s="3" customFormat="1" ht="11.25" customHeight="1">
      <c r="A203" s="34"/>
      <c r="B203" s="38"/>
      <c r="C203" s="34"/>
      <c r="D203" s="34"/>
      <c r="E203" s="9" t="s">
        <v>10</v>
      </c>
      <c r="F203" s="27">
        <f t="shared" si="37"/>
        <v>0</v>
      </c>
      <c r="G203" s="27">
        <v>0</v>
      </c>
      <c r="H203" s="27">
        <v>0</v>
      </c>
      <c r="I203" s="28">
        <v>0</v>
      </c>
      <c r="J203" s="27">
        <v>0</v>
      </c>
      <c r="K203" s="27">
        <v>0</v>
      </c>
      <c r="L203" s="27">
        <v>0</v>
      </c>
      <c r="M203" s="41"/>
    </row>
    <row r="204" spans="1:13" s="3" customFormat="1" ht="27" customHeight="1">
      <c r="A204" s="35"/>
      <c r="B204" s="39"/>
      <c r="C204" s="35"/>
      <c r="D204" s="35"/>
      <c r="E204" s="9" t="s">
        <v>11</v>
      </c>
      <c r="F204" s="27">
        <f t="shared" si="37"/>
        <v>0</v>
      </c>
      <c r="G204" s="27">
        <v>0</v>
      </c>
      <c r="H204" s="27">
        <v>0</v>
      </c>
      <c r="I204" s="28">
        <v>0</v>
      </c>
      <c r="J204" s="27">
        <v>0</v>
      </c>
      <c r="K204" s="27">
        <v>0</v>
      </c>
      <c r="L204" s="27">
        <v>0</v>
      </c>
      <c r="M204" s="42"/>
    </row>
    <row r="205" spans="1:13" s="3" customFormat="1" ht="12.75" customHeight="1">
      <c r="A205" s="46" t="s">
        <v>12</v>
      </c>
      <c r="B205" s="47"/>
      <c r="C205" s="47"/>
      <c r="D205" s="48"/>
      <c r="E205" s="6" t="s">
        <v>6</v>
      </c>
      <c r="F205" s="31" t="e">
        <f>SUM(G205:L205)</f>
        <v>#REF!</v>
      </c>
      <c r="G205" s="32" t="e">
        <f>SUM(G206+G207+G208+G209+G210)</f>
        <v>#REF!</v>
      </c>
      <c r="H205" s="32">
        <f>SUM(H206+H207+H208+H209+H210)</f>
        <v>39762469.329999998</v>
      </c>
      <c r="I205" s="32" t="e">
        <f>SUM(I206+I207+I208+I209+I210)</f>
        <v>#REF!</v>
      </c>
      <c r="J205" s="32">
        <f t="shared" ref="J205:K205" si="38">SUM(J206+J207+J208+J209+J210)</f>
        <v>9120703.0700000003</v>
      </c>
      <c r="K205" s="32">
        <f t="shared" si="38"/>
        <v>9120800.0999999996</v>
      </c>
      <c r="L205" s="32">
        <f>SUM(L206+L207+L208+L209+L210)</f>
        <v>9120800.0999999996</v>
      </c>
      <c r="M205" s="43" t="s">
        <v>12</v>
      </c>
    </row>
    <row r="206" spans="1:13" s="3" customFormat="1">
      <c r="A206" s="49"/>
      <c r="B206" s="50"/>
      <c r="C206" s="50"/>
      <c r="D206" s="51"/>
      <c r="E206" s="6" t="s">
        <v>7</v>
      </c>
      <c r="F206" s="31">
        <f t="shared" si="37"/>
        <v>10982324.060000001</v>
      </c>
      <c r="G206" s="32">
        <f>G10+G16+G23+G30+G37+G44+G68+G75+G81+G87+G93+G100+G124+G143+G150+G156+G162+G168+G181+G200</f>
        <v>10982324.060000001</v>
      </c>
      <c r="H206" s="32">
        <f>H10+H16+H23+H30+H37+H44+H50+H68+H75+H81+H87+H93+H100+H112+H118+H124+H143+H150+H156+H162+H168+H181+H200</f>
        <v>0</v>
      </c>
      <c r="I206" s="32">
        <f>I10+I16+I23+I30+I37+I44+I50+I68+I75+I81+I87+I93+I100+I112+I118+I124+I143+I150+I156+I162+I168+I181+I200</f>
        <v>0</v>
      </c>
      <c r="J206" s="32">
        <f>J10+J16+J23+J30+J37+J44+J68+J75+J81+J87+J93+J100+J124+J143+J150+J156+J162+J168+J181+J200</f>
        <v>0</v>
      </c>
      <c r="K206" s="32">
        <f>K10+K16+K23+K30+K37+K44+K68+K75+K81+K87+K93+K100+K124+K143+K150+K156+K162+K168+K181+K200</f>
        <v>0</v>
      </c>
      <c r="L206" s="32">
        <f>L10+L16+L23+L30+L37+L44+L68+L75+L81+L87+L93+L100+L124+L143+L150+L156+L162+L168+L181+L200</f>
        <v>0</v>
      </c>
      <c r="M206" s="44"/>
    </row>
    <row r="207" spans="1:13" s="3" customFormat="1">
      <c r="A207" s="49"/>
      <c r="B207" s="50"/>
      <c r="C207" s="50"/>
      <c r="D207" s="51"/>
      <c r="E207" s="6" t="s">
        <v>8</v>
      </c>
      <c r="F207" s="31">
        <f t="shared" si="37"/>
        <v>9826219.8800000008</v>
      </c>
      <c r="G207" s="32">
        <f>G11+G24+G76+G38+G45+G82+G94+G101+G151+G169+G182+G201+G144+G17+G31+G69+G125+G157+G163+G88</f>
        <v>2312128.39</v>
      </c>
      <c r="H207" s="32">
        <f>H137</f>
        <v>4394810</v>
      </c>
      <c r="I207" s="32">
        <f>I11+I17+I24+I31+I38+I45+I57+I63+I137+I51+I69+I76+I82+I88+I94+I101+I113+I119+I125+I144+I151+I157+I163+I169+I182+I201</f>
        <v>3119281.49</v>
      </c>
      <c r="J207" s="32">
        <f>J11+J24+J76+J38+J45+J82+J94+J101+J151+J169+J182+J201+J144+J17+J31+J69+J125+J157+J163+J88</f>
        <v>0</v>
      </c>
      <c r="K207" s="32">
        <f>K11+K24+K76+K38+K45+K82+K94+K101+K151+K169+K182+K201+K144+K17+K31+K69+K125+K157+K163+K88</f>
        <v>0</v>
      </c>
      <c r="L207" s="32">
        <f>L11+L24+L76+L38+L45+L82+L94+L101+L151+L169+L182+L201+L144+L17+L31+L69+L125+L157+L163+L88</f>
        <v>0</v>
      </c>
      <c r="M207" s="44"/>
    </row>
    <row r="208" spans="1:13" s="3" customFormat="1">
      <c r="A208" s="49"/>
      <c r="B208" s="50"/>
      <c r="C208" s="50"/>
      <c r="D208" s="51"/>
      <c r="E208" s="6" t="s">
        <v>9</v>
      </c>
      <c r="F208" s="31" t="e">
        <f t="shared" si="37"/>
        <v>#REF!</v>
      </c>
      <c r="G208" s="32" t="e">
        <f>G12+G25+G28+#REF!+G77+G39+G46+G52+G83+G89+G95+G145+G164+G170+G183++G120+G126+G18+G32++G58+G70+G102+G114+G152+G158+G202</f>
        <v>#REF!</v>
      </c>
      <c r="H208" s="32">
        <f>H12+H18+H25+H39+H46+H52+H58+H64+H70+H77+H80+H89+H105+H114+H120+H132+H138+H145+H152+H183+H189+H195+H95</f>
        <v>35367659.329999998</v>
      </c>
      <c r="I208" s="32" t="e">
        <f>I12+I25+I28+#REF!+I77+I39+I46+I52+I83+I89+I95+I145+I164+I170+I183++I120+I126+I18+I32++I58+I70+I102+I114+I152+I158+I202+I64+I132+I138+I177</f>
        <v>#REF!</v>
      </c>
      <c r="J208" s="32">
        <f>J12+J25+J77+J39+J46+J83+J89+J95+J145+J164+J170+J52+J58+J183+J126+J18+J32+J70+J102+J152+J158+J202</f>
        <v>9120703.0700000003</v>
      </c>
      <c r="K208" s="32">
        <f>K12+K25+K77+K39+K46+K83+K89+K95+K145+K164+K170+K52+K58+K183+K126+K18+K32+K70+K102+K152+K158+K202</f>
        <v>9120800.0999999996</v>
      </c>
      <c r="L208" s="32">
        <f>L12+L25+L77+L39+L46+L83+L89+L95+L145+L164+L170+L52+L58+L183+L126+L18+L32+L70+L102+L152+L158+L202</f>
        <v>9120800.0999999996</v>
      </c>
      <c r="M208" s="44"/>
    </row>
    <row r="209" spans="1:13" s="3" customFormat="1">
      <c r="A209" s="49"/>
      <c r="B209" s="50"/>
      <c r="C209" s="50"/>
      <c r="D209" s="51"/>
      <c r="E209" s="6" t="s">
        <v>10</v>
      </c>
      <c r="F209" s="31">
        <f t="shared" si="37"/>
        <v>0</v>
      </c>
      <c r="G209" s="32">
        <f>G13+G26+G78+G40+G47+G84+G96+G103+G153+G171+G184+G203+G146+G19+G33+G71+G127+G159</f>
        <v>0</v>
      </c>
      <c r="H209" s="32">
        <f>H13+H26+H78+H40+H47+H84+H96+H103+H153+H171+H184+H203+H146+H19+H33+H71+H127+H159</f>
        <v>0</v>
      </c>
      <c r="I209" s="32">
        <f>I13+I26+I78+I40+I47+I84+I96+I103+I153+I171+I184+I203+I146+I19+I33+I71+I127+I159</f>
        <v>0</v>
      </c>
      <c r="J209" s="32">
        <f>J13+J26+J78+J40+J47+J84+J96+J103+J153+J171+J184+J203+J146+J19+J33+J71+J127+J159</f>
        <v>0</v>
      </c>
      <c r="K209" s="32">
        <f>K13+K26+K78+K40+K47+K84+K96+K103+K153+K171+K184+K203+K146+K19+K33+K71+K127+K159</f>
        <v>0</v>
      </c>
      <c r="L209" s="32">
        <f>L13+L26+L78+L40+L47+L84+L96+L103+L153+L171+L184+L203+L146+L19+L33+L71+L127+L159</f>
        <v>0</v>
      </c>
      <c r="M209" s="44"/>
    </row>
    <row r="210" spans="1:13" s="3" customFormat="1">
      <c r="A210" s="52"/>
      <c r="B210" s="53"/>
      <c r="C210" s="53"/>
      <c r="D210" s="54"/>
      <c r="E210" s="6" t="s">
        <v>11</v>
      </c>
      <c r="F210" s="31">
        <f t="shared" si="37"/>
        <v>0</v>
      </c>
      <c r="G210" s="32">
        <f>G14+G27+G79+G41+G48+G85+G97+G104+G154+G172+G185+G204+G147+G20+G34+G72+G128+G160</f>
        <v>0</v>
      </c>
      <c r="H210" s="32">
        <f>H14+H27+H79+H41+H48+H85+H97+H104+H154+H172+H185+H204+H147+H20+H34+H72+H128+H160</f>
        <v>0</v>
      </c>
      <c r="I210" s="32">
        <f>I14+I27+I79+I41+I48+I85+I97+I104+I154+I172+I185+I204+I147+I20+I34+I72+I128+I160</f>
        <v>0</v>
      </c>
      <c r="J210" s="32">
        <f>J14+J27+J79+J41+J48+J85+J97+J104+J154+J172+J185+J204+J147+J20+J34+J72+J128+J160</f>
        <v>0</v>
      </c>
      <c r="K210" s="32">
        <f>K14+K27+K79+K41+K48+K85+K97+K104+K154+K172+K185+K204+K147+K20+K34+K72+K128+K160</f>
        <v>0</v>
      </c>
      <c r="L210" s="32">
        <f>L14+L27+L79+L41+L48+L85+L97+L104+L154+L172+L185+L204+L147+L20+L34+L72+L128+L160</f>
        <v>0</v>
      </c>
      <c r="M210" s="45"/>
    </row>
    <row r="211" spans="1:13">
      <c r="A211" s="1"/>
      <c r="B211" s="1"/>
      <c r="C211" s="1"/>
      <c r="D211" s="1"/>
      <c r="E211" s="1"/>
      <c r="F211" s="21"/>
      <c r="G211" s="23"/>
      <c r="H211" s="21"/>
      <c r="I211" s="21"/>
      <c r="J211" s="21"/>
      <c r="K211" s="21"/>
      <c r="L211" s="21"/>
      <c r="M211" s="1"/>
    </row>
    <row r="212" spans="1:13">
      <c r="A212" s="1"/>
      <c r="B212" s="1"/>
      <c r="C212" s="1"/>
      <c r="D212" s="1"/>
      <c r="E212" s="1"/>
      <c r="F212" s="21"/>
      <c r="G212" s="23"/>
      <c r="H212" s="21"/>
      <c r="I212" s="21"/>
      <c r="J212" s="21"/>
      <c r="K212" s="21"/>
      <c r="L212" s="21"/>
      <c r="M212" s="1"/>
    </row>
    <row r="213" spans="1:13">
      <c r="A213" s="1"/>
      <c r="B213" s="1"/>
      <c r="C213" s="1"/>
      <c r="D213" s="1"/>
      <c r="E213" s="1"/>
      <c r="F213" s="21"/>
      <c r="G213" s="23"/>
      <c r="H213" s="21"/>
      <c r="I213" s="21"/>
      <c r="J213" s="21"/>
      <c r="K213" s="21"/>
      <c r="L213" s="21"/>
      <c r="M213" s="1"/>
    </row>
    <row r="214" spans="1:13">
      <c r="A214" s="1"/>
      <c r="B214" s="1"/>
      <c r="C214" s="1"/>
      <c r="D214" s="1"/>
      <c r="E214" s="1"/>
      <c r="F214" s="21"/>
      <c r="G214" s="23"/>
      <c r="H214" s="21"/>
      <c r="I214" s="21"/>
      <c r="J214" s="21"/>
      <c r="K214" s="21"/>
      <c r="L214" s="21"/>
      <c r="M214" s="1"/>
    </row>
    <row r="215" spans="1:13">
      <c r="A215" s="1"/>
      <c r="B215" s="1"/>
      <c r="C215" s="1"/>
      <c r="D215" s="1"/>
      <c r="E215" s="1"/>
      <c r="F215" s="21"/>
      <c r="G215" s="23"/>
      <c r="H215" s="21"/>
      <c r="I215" s="21"/>
      <c r="J215" s="21"/>
      <c r="K215" s="21"/>
      <c r="L215" s="21"/>
      <c r="M215" s="1"/>
    </row>
    <row r="216" spans="1:13">
      <c r="A216" s="1"/>
      <c r="B216" s="1"/>
      <c r="C216" s="1"/>
      <c r="D216" s="1"/>
      <c r="E216" s="1"/>
      <c r="F216" s="21"/>
      <c r="G216" s="23"/>
      <c r="H216" s="21"/>
      <c r="I216" s="21"/>
      <c r="J216" s="21"/>
      <c r="K216" s="21"/>
      <c r="L216" s="21"/>
      <c r="M216" s="1"/>
    </row>
    <row r="217" spans="1:13">
      <c r="A217" s="1"/>
      <c r="B217" s="1"/>
      <c r="C217" s="1"/>
      <c r="D217" s="1"/>
      <c r="E217" s="1"/>
      <c r="F217" s="21"/>
      <c r="G217" s="23"/>
      <c r="H217" s="21"/>
      <c r="I217" s="21"/>
      <c r="J217" s="21"/>
      <c r="K217" s="21"/>
      <c r="L217" s="21"/>
      <c r="M217" s="1"/>
    </row>
    <row r="218" spans="1:13">
      <c r="A218" s="1"/>
      <c r="B218" s="1"/>
      <c r="C218" s="1"/>
      <c r="D218" s="1"/>
      <c r="E218" s="1"/>
      <c r="F218" s="21"/>
      <c r="G218" s="23"/>
      <c r="H218" s="21"/>
      <c r="I218" s="21"/>
      <c r="J218" s="21"/>
      <c r="K218" s="21"/>
      <c r="L218" s="21"/>
      <c r="M218" s="1"/>
    </row>
    <row r="219" spans="1:13">
      <c r="A219" s="1"/>
      <c r="B219" s="1"/>
      <c r="C219" s="1"/>
      <c r="D219" s="1"/>
      <c r="E219" s="1"/>
      <c r="F219" s="21"/>
      <c r="G219" s="23"/>
      <c r="H219" s="21"/>
      <c r="I219" s="21"/>
      <c r="J219" s="21"/>
      <c r="K219" s="21"/>
      <c r="L219" s="21"/>
      <c r="M219" s="1"/>
    </row>
    <row r="220" spans="1:13">
      <c r="A220" s="1"/>
      <c r="B220" s="1"/>
      <c r="C220" s="1"/>
      <c r="D220" s="1"/>
      <c r="E220" s="1"/>
      <c r="F220" s="21"/>
      <c r="G220" s="23"/>
      <c r="H220" s="21"/>
      <c r="I220" s="21"/>
      <c r="J220" s="21"/>
      <c r="K220" s="21"/>
      <c r="L220" s="21"/>
      <c r="M220" s="1"/>
    </row>
    <row r="221" spans="1:13">
      <c r="A221" s="1"/>
      <c r="B221" s="1"/>
      <c r="C221" s="1"/>
      <c r="D221" s="1"/>
      <c r="E221" s="1"/>
      <c r="F221" s="21"/>
      <c r="G221" s="23"/>
      <c r="H221" s="21"/>
      <c r="I221" s="21"/>
      <c r="J221" s="21"/>
      <c r="K221" s="21"/>
      <c r="L221" s="21"/>
      <c r="M221" s="1"/>
    </row>
    <row r="222" spans="1:13">
      <c r="A222" s="1"/>
      <c r="B222" s="1"/>
      <c r="C222" s="1"/>
      <c r="D222" s="1"/>
      <c r="E222" s="1"/>
      <c r="F222" s="21"/>
      <c r="G222" s="23"/>
      <c r="H222" s="21"/>
      <c r="I222" s="21"/>
      <c r="J222" s="21"/>
      <c r="K222" s="21"/>
      <c r="L222" s="21"/>
      <c r="M222" s="1"/>
    </row>
    <row r="223" spans="1:13">
      <c r="A223" s="1"/>
      <c r="B223" s="1"/>
      <c r="C223" s="1"/>
      <c r="D223" s="1"/>
      <c r="E223" s="1"/>
      <c r="F223" s="21"/>
      <c r="G223" s="23"/>
      <c r="H223" s="21"/>
      <c r="I223" s="21"/>
      <c r="J223" s="21"/>
      <c r="K223" s="21"/>
      <c r="L223" s="21"/>
      <c r="M223" s="1"/>
    </row>
    <row r="224" spans="1:13">
      <c r="A224" s="1"/>
      <c r="B224" s="1"/>
      <c r="C224" s="1"/>
      <c r="D224" s="1"/>
      <c r="E224" s="1"/>
      <c r="F224" s="21"/>
      <c r="G224" s="23"/>
      <c r="H224" s="21"/>
      <c r="I224" s="21"/>
      <c r="J224" s="21"/>
      <c r="K224" s="21"/>
      <c r="L224" s="21"/>
      <c r="M224" s="1"/>
    </row>
    <row r="225" spans="1:13">
      <c r="A225" s="1"/>
      <c r="B225" s="1"/>
      <c r="C225" s="1"/>
      <c r="D225" s="1"/>
      <c r="E225" s="1"/>
      <c r="F225" s="21"/>
      <c r="G225" s="23"/>
      <c r="H225" s="21"/>
      <c r="I225" s="21"/>
      <c r="J225" s="21"/>
      <c r="K225" s="21"/>
      <c r="L225" s="21"/>
      <c r="M225" s="1"/>
    </row>
    <row r="226" spans="1:13">
      <c r="A226" s="1"/>
      <c r="B226" s="1"/>
      <c r="C226" s="1"/>
      <c r="D226" s="1"/>
      <c r="E226" s="1"/>
      <c r="F226" s="21"/>
      <c r="G226" s="23"/>
      <c r="H226" s="21"/>
      <c r="I226" s="21"/>
      <c r="J226" s="21"/>
      <c r="K226" s="21"/>
      <c r="L226" s="21"/>
      <c r="M226" s="1"/>
    </row>
    <row r="227" spans="1:13">
      <c r="A227" s="1"/>
      <c r="B227" s="1"/>
      <c r="C227" s="1"/>
      <c r="D227" s="1"/>
      <c r="E227" s="1"/>
      <c r="F227" s="21"/>
      <c r="G227" s="23"/>
      <c r="H227" s="21"/>
      <c r="I227" s="21"/>
      <c r="J227" s="21"/>
      <c r="K227" s="21"/>
      <c r="L227" s="21"/>
      <c r="M227" s="1"/>
    </row>
    <row r="228" spans="1:13">
      <c r="A228" s="1"/>
      <c r="B228" s="1"/>
      <c r="C228" s="1"/>
      <c r="D228" s="1"/>
      <c r="E228" s="1"/>
      <c r="F228" s="21"/>
      <c r="G228" s="23"/>
      <c r="H228" s="21"/>
      <c r="I228" s="21"/>
      <c r="J228" s="21"/>
      <c r="K228" s="21"/>
      <c r="L228" s="21"/>
      <c r="M228" s="1"/>
    </row>
    <row r="229" spans="1:13">
      <c r="A229" s="1"/>
      <c r="B229" s="1"/>
      <c r="C229" s="1"/>
      <c r="D229" s="1"/>
      <c r="E229" s="1"/>
      <c r="F229" s="21"/>
      <c r="G229" s="23"/>
      <c r="H229" s="21"/>
      <c r="I229" s="21"/>
      <c r="J229" s="21"/>
      <c r="K229" s="21"/>
      <c r="L229" s="21"/>
      <c r="M229" s="1"/>
    </row>
    <row r="230" spans="1:13">
      <c r="A230" s="1"/>
      <c r="B230" s="1"/>
      <c r="C230" s="1"/>
      <c r="D230" s="1"/>
      <c r="E230" s="1"/>
      <c r="F230" s="21"/>
      <c r="G230" s="23"/>
      <c r="H230" s="21"/>
      <c r="I230" s="21"/>
      <c r="J230" s="21"/>
      <c r="K230" s="21"/>
      <c r="L230" s="21"/>
      <c r="M230" s="1"/>
    </row>
    <row r="231" spans="1:13">
      <c r="A231" s="1"/>
      <c r="B231" s="1"/>
      <c r="C231" s="1"/>
      <c r="D231" s="1"/>
      <c r="E231" s="1"/>
      <c r="F231" s="21"/>
      <c r="G231" s="23"/>
      <c r="H231" s="21"/>
      <c r="I231" s="21"/>
      <c r="J231" s="21"/>
      <c r="K231" s="21"/>
      <c r="L231" s="21"/>
      <c r="M231" s="1"/>
    </row>
    <row r="232" spans="1:13">
      <c r="A232" s="1"/>
      <c r="B232" s="1"/>
      <c r="C232" s="1"/>
      <c r="D232" s="1"/>
      <c r="E232" s="1"/>
      <c r="F232" s="21"/>
      <c r="G232" s="23"/>
      <c r="H232" s="21"/>
      <c r="I232" s="21"/>
      <c r="J232" s="21"/>
      <c r="K232" s="21"/>
      <c r="L232" s="21"/>
      <c r="M232" s="1"/>
    </row>
    <row r="233" spans="1:13">
      <c r="A233" s="1"/>
      <c r="B233" s="1"/>
      <c r="C233" s="1"/>
      <c r="D233" s="1"/>
      <c r="E233" s="1"/>
      <c r="F233" s="21"/>
      <c r="G233" s="23"/>
      <c r="H233" s="21"/>
      <c r="I233" s="21"/>
      <c r="J233" s="21"/>
      <c r="K233" s="21"/>
      <c r="L233" s="21"/>
      <c r="M233" s="1"/>
    </row>
    <row r="234" spans="1:13">
      <c r="A234" s="1"/>
      <c r="B234" s="1"/>
      <c r="C234" s="1"/>
      <c r="D234" s="1"/>
      <c r="E234" s="1"/>
      <c r="F234" s="21"/>
      <c r="G234" s="23"/>
      <c r="H234" s="21"/>
      <c r="I234" s="21"/>
      <c r="J234" s="21"/>
      <c r="K234" s="21"/>
      <c r="L234" s="21"/>
      <c r="M234" s="1"/>
    </row>
    <row r="235" spans="1:13">
      <c r="A235" s="1"/>
      <c r="B235" s="1"/>
      <c r="C235" s="1"/>
      <c r="D235" s="1"/>
      <c r="E235" s="1"/>
      <c r="F235" s="21"/>
      <c r="G235" s="23"/>
      <c r="H235" s="21"/>
      <c r="I235" s="21"/>
      <c r="J235" s="21"/>
      <c r="K235" s="21"/>
      <c r="L235" s="21"/>
      <c r="M235" s="1"/>
    </row>
    <row r="236" spans="1:13">
      <c r="A236" s="1"/>
      <c r="B236" s="1"/>
      <c r="C236" s="1"/>
      <c r="D236" s="1"/>
      <c r="E236" s="1"/>
      <c r="F236" s="21"/>
      <c r="G236" s="23"/>
      <c r="H236" s="21"/>
      <c r="I236" s="21"/>
      <c r="J236" s="21"/>
      <c r="K236" s="21"/>
      <c r="L236" s="21"/>
      <c r="M236" s="1"/>
    </row>
    <row r="237" spans="1:13">
      <c r="A237" s="1"/>
      <c r="B237" s="1"/>
      <c r="C237" s="1"/>
      <c r="D237" s="1"/>
      <c r="E237" s="1"/>
      <c r="F237" s="21"/>
      <c r="G237" s="23"/>
      <c r="H237" s="21"/>
      <c r="I237" s="21"/>
      <c r="J237" s="21"/>
      <c r="K237" s="21"/>
      <c r="L237" s="21"/>
      <c r="M237" s="1"/>
    </row>
    <row r="238" spans="1:13">
      <c r="A238" s="1"/>
      <c r="B238" s="1"/>
      <c r="C238" s="1"/>
      <c r="D238" s="1"/>
      <c r="E238" s="1"/>
      <c r="F238" s="21"/>
      <c r="G238" s="23"/>
      <c r="H238" s="21"/>
      <c r="I238" s="21"/>
      <c r="J238" s="21"/>
      <c r="K238" s="21"/>
      <c r="L238" s="21"/>
      <c r="M238" s="1"/>
    </row>
    <row r="239" spans="1:13">
      <c r="A239" s="1"/>
      <c r="B239" s="1"/>
      <c r="C239" s="1"/>
      <c r="D239" s="1"/>
      <c r="E239" s="1"/>
      <c r="F239" s="21"/>
      <c r="G239" s="23"/>
      <c r="H239" s="21"/>
      <c r="I239" s="21"/>
      <c r="J239" s="21"/>
      <c r="K239" s="21"/>
      <c r="L239" s="21"/>
      <c r="M239" s="1"/>
    </row>
    <row r="240" spans="1:13">
      <c r="A240" s="1"/>
      <c r="B240" s="1"/>
      <c r="C240" s="1"/>
      <c r="D240" s="1"/>
      <c r="E240" s="1"/>
      <c r="F240" s="21"/>
      <c r="G240" s="23"/>
      <c r="H240" s="21"/>
      <c r="I240" s="21"/>
      <c r="J240" s="21"/>
      <c r="K240" s="21"/>
      <c r="L240" s="21"/>
      <c r="M240" s="1"/>
    </row>
    <row r="241" spans="1:13">
      <c r="A241" s="1"/>
      <c r="B241" s="1"/>
      <c r="C241" s="1"/>
      <c r="D241" s="1"/>
      <c r="E241" s="1"/>
      <c r="F241" s="21"/>
      <c r="G241" s="23"/>
      <c r="H241" s="21"/>
      <c r="I241" s="21"/>
      <c r="J241" s="21"/>
      <c r="K241" s="21"/>
      <c r="L241" s="21"/>
      <c r="M241" s="1"/>
    </row>
    <row r="242" spans="1:13">
      <c r="A242" s="1"/>
      <c r="B242" s="1"/>
      <c r="C242" s="1"/>
      <c r="D242" s="1"/>
      <c r="E242" s="1"/>
      <c r="F242" s="21"/>
      <c r="G242" s="23"/>
      <c r="H242" s="21"/>
      <c r="I242" s="21"/>
      <c r="J242" s="21"/>
      <c r="K242" s="21"/>
      <c r="L242" s="21"/>
      <c r="M242" s="1"/>
    </row>
    <row r="243" spans="1:13">
      <c r="A243" s="1"/>
      <c r="B243" s="1"/>
      <c r="C243" s="1"/>
      <c r="D243" s="1"/>
      <c r="E243" s="1"/>
      <c r="F243" s="21"/>
      <c r="G243" s="23"/>
      <c r="H243" s="21"/>
      <c r="I243" s="21"/>
      <c r="J243" s="21"/>
      <c r="K243" s="21"/>
      <c r="L243" s="21"/>
      <c r="M243" s="1"/>
    </row>
    <row r="244" spans="1:13">
      <c r="A244" s="1"/>
      <c r="B244" s="1"/>
      <c r="C244" s="1"/>
      <c r="D244" s="1"/>
      <c r="E244" s="1"/>
      <c r="F244" s="21"/>
      <c r="G244" s="23"/>
      <c r="H244" s="21"/>
      <c r="I244" s="21"/>
      <c r="J244" s="21"/>
      <c r="K244" s="21"/>
      <c r="L244" s="21"/>
      <c r="M244" s="1"/>
    </row>
    <row r="245" spans="1:13">
      <c r="A245" s="1"/>
      <c r="B245" s="1"/>
      <c r="C245" s="1"/>
      <c r="D245" s="1"/>
      <c r="E245" s="1"/>
      <c r="F245" s="21"/>
      <c r="G245" s="23"/>
      <c r="H245" s="21"/>
      <c r="I245" s="21"/>
      <c r="J245" s="21"/>
      <c r="K245" s="21"/>
      <c r="L245" s="21"/>
      <c r="M245" s="1"/>
    </row>
    <row r="246" spans="1:13">
      <c r="A246" s="1"/>
      <c r="B246" s="1"/>
      <c r="C246" s="1"/>
      <c r="D246" s="1"/>
      <c r="E246" s="1"/>
      <c r="F246" s="21"/>
      <c r="G246" s="23"/>
      <c r="H246" s="21"/>
      <c r="I246" s="21"/>
      <c r="J246" s="21"/>
      <c r="K246" s="21"/>
      <c r="L246" s="21"/>
      <c r="M246" s="1"/>
    </row>
    <row r="247" spans="1:13">
      <c r="A247" s="1"/>
      <c r="B247" s="1"/>
      <c r="C247" s="1"/>
      <c r="D247" s="1"/>
      <c r="E247" s="1"/>
      <c r="F247" s="21"/>
      <c r="G247" s="23"/>
      <c r="H247" s="21"/>
      <c r="I247" s="21"/>
      <c r="J247" s="21"/>
      <c r="K247" s="21"/>
      <c r="L247" s="21"/>
      <c r="M247" s="1"/>
    </row>
    <row r="248" spans="1:13">
      <c r="A248" s="1"/>
      <c r="B248" s="1"/>
      <c r="C248" s="1"/>
      <c r="D248" s="1"/>
      <c r="E248" s="1"/>
      <c r="F248" s="21"/>
      <c r="G248" s="23"/>
      <c r="H248" s="21"/>
      <c r="I248" s="21"/>
      <c r="J248" s="21"/>
      <c r="K248" s="21"/>
      <c r="L248" s="21"/>
      <c r="M248" s="1"/>
    </row>
    <row r="249" spans="1:13">
      <c r="A249" s="1"/>
      <c r="B249" s="1"/>
      <c r="C249" s="1"/>
      <c r="D249" s="1"/>
      <c r="E249" s="1"/>
      <c r="F249" s="21"/>
      <c r="G249" s="23"/>
      <c r="H249" s="21"/>
      <c r="I249" s="21"/>
      <c r="J249" s="21"/>
      <c r="K249" s="21"/>
      <c r="L249" s="21"/>
      <c r="M249" s="1"/>
    </row>
    <row r="250" spans="1:13">
      <c r="A250" s="1"/>
      <c r="B250" s="1"/>
      <c r="C250" s="1"/>
      <c r="D250" s="1"/>
      <c r="E250" s="1"/>
      <c r="F250" s="21"/>
      <c r="G250" s="23"/>
      <c r="H250" s="21"/>
      <c r="I250" s="21"/>
      <c r="J250" s="21"/>
      <c r="K250" s="21"/>
      <c r="L250" s="21"/>
      <c r="M250" s="1"/>
    </row>
    <row r="251" spans="1:13">
      <c r="A251" s="1"/>
      <c r="B251" s="1"/>
      <c r="C251" s="1"/>
      <c r="D251" s="1"/>
      <c r="E251" s="1"/>
      <c r="F251" s="21"/>
      <c r="G251" s="23"/>
      <c r="H251" s="21"/>
      <c r="I251" s="21"/>
      <c r="J251" s="21"/>
      <c r="K251" s="21"/>
      <c r="L251" s="21"/>
      <c r="M251" s="1"/>
    </row>
    <row r="252" spans="1:13">
      <c r="A252" s="1"/>
      <c r="B252" s="1"/>
      <c r="C252" s="1"/>
      <c r="D252" s="1"/>
      <c r="E252" s="1"/>
      <c r="F252" s="21"/>
      <c r="G252" s="23"/>
      <c r="H252" s="21"/>
      <c r="I252" s="21"/>
      <c r="J252" s="21"/>
      <c r="K252" s="21"/>
      <c r="L252" s="21"/>
      <c r="M252" s="1"/>
    </row>
    <row r="253" spans="1:13">
      <c r="A253" s="1"/>
      <c r="B253" s="1"/>
      <c r="C253" s="1"/>
      <c r="D253" s="1"/>
      <c r="E253" s="1"/>
      <c r="F253" s="21"/>
      <c r="G253" s="23"/>
      <c r="H253" s="21"/>
      <c r="I253" s="21"/>
      <c r="J253" s="21"/>
      <c r="K253" s="21"/>
      <c r="L253" s="21"/>
      <c r="M253" s="1"/>
    </row>
    <row r="254" spans="1:13">
      <c r="A254" s="1"/>
      <c r="B254" s="1"/>
      <c r="C254" s="1"/>
      <c r="D254" s="1"/>
      <c r="E254" s="1"/>
      <c r="F254" s="21"/>
      <c r="G254" s="23"/>
      <c r="H254" s="21"/>
      <c r="I254" s="21"/>
      <c r="J254" s="21"/>
      <c r="K254" s="21"/>
      <c r="L254" s="21"/>
      <c r="M254" s="1"/>
    </row>
    <row r="255" spans="1:13">
      <c r="A255" s="1"/>
      <c r="B255" s="1"/>
      <c r="C255" s="1"/>
      <c r="D255" s="1"/>
      <c r="E255" s="1"/>
      <c r="F255" s="21"/>
      <c r="G255" s="23"/>
      <c r="H255" s="21"/>
      <c r="I255" s="21"/>
      <c r="J255" s="21"/>
      <c r="K255" s="21"/>
      <c r="L255" s="21"/>
      <c r="M255" s="1"/>
    </row>
    <row r="256" spans="1:13">
      <c r="A256" s="1"/>
      <c r="B256" s="1"/>
      <c r="C256" s="1"/>
      <c r="D256" s="1"/>
      <c r="E256" s="1"/>
      <c r="F256" s="21"/>
      <c r="G256" s="23"/>
      <c r="H256" s="21"/>
      <c r="I256" s="21"/>
      <c r="J256" s="21"/>
      <c r="K256" s="21"/>
      <c r="L256" s="21"/>
      <c r="M256" s="1"/>
    </row>
    <row r="257" spans="1:13">
      <c r="A257" s="1"/>
      <c r="B257" s="1"/>
      <c r="C257" s="1"/>
      <c r="D257" s="1"/>
      <c r="E257" s="1"/>
      <c r="F257" s="21"/>
      <c r="G257" s="23"/>
      <c r="H257" s="21"/>
      <c r="I257" s="21"/>
      <c r="J257" s="21"/>
      <c r="K257" s="21"/>
      <c r="L257" s="21"/>
      <c r="M257" s="1"/>
    </row>
    <row r="258" spans="1:13">
      <c r="A258" s="1"/>
      <c r="B258" s="1"/>
      <c r="C258" s="1"/>
      <c r="D258" s="1"/>
      <c r="E258" s="1"/>
      <c r="F258" s="21"/>
      <c r="G258" s="23"/>
      <c r="H258" s="21"/>
      <c r="I258" s="21"/>
      <c r="J258" s="21"/>
      <c r="K258" s="21"/>
      <c r="L258" s="21"/>
      <c r="M258" s="1"/>
    </row>
    <row r="259" spans="1:13">
      <c r="A259" s="1"/>
      <c r="B259" s="1"/>
      <c r="C259" s="1"/>
      <c r="D259" s="1"/>
      <c r="E259" s="1"/>
      <c r="F259" s="21"/>
      <c r="G259" s="23"/>
      <c r="H259" s="21"/>
      <c r="I259" s="21"/>
      <c r="J259" s="21"/>
      <c r="K259" s="21"/>
      <c r="L259" s="21"/>
      <c r="M259" s="1"/>
    </row>
    <row r="260" spans="1:13">
      <c r="A260" s="1"/>
      <c r="B260" s="1"/>
      <c r="C260" s="1"/>
      <c r="D260" s="1"/>
      <c r="E260" s="1"/>
      <c r="F260" s="21"/>
      <c r="G260" s="23"/>
      <c r="H260" s="21"/>
      <c r="I260" s="21"/>
      <c r="J260" s="21"/>
      <c r="K260" s="21"/>
      <c r="L260" s="21"/>
      <c r="M260" s="1"/>
    </row>
    <row r="261" spans="1:13">
      <c r="A261" s="1"/>
      <c r="B261" s="1"/>
      <c r="C261" s="1"/>
      <c r="D261" s="1"/>
      <c r="E261" s="1"/>
      <c r="F261" s="21"/>
      <c r="G261" s="23"/>
      <c r="H261" s="21"/>
      <c r="I261" s="21"/>
      <c r="J261" s="21"/>
      <c r="K261" s="21"/>
      <c r="L261" s="21"/>
      <c r="M261" s="1"/>
    </row>
    <row r="262" spans="1:13">
      <c r="A262" s="1"/>
      <c r="B262" s="1"/>
      <c r="C262" s="1"/>
      <c r="D262" s="1"/>
      <c r="E262" s="1"/>
      <c r="F262" s="21"/>
      <c r="G262" s="23"/>
      <c r="H262" s="21"/>
      <c r="I262" s="21"/>
      <c r="J262" s="21"/>
      <c r="K262" s="21"/>
      <c r="L262" s="21"/>
      <c r="M262" s="1"/>
    </row>
    <row r="263" spans="1:13">
      <c r="A263" s="1"/>
      <c r="B263" s="1"/>
      <c r="C263" s="1"/>
      <c r="D263" s="1"/>
      <c r="E263" s="1"/>
      <c r="F263" s="21"/>
      <c r="G263" s="23"/>
      <c r="H263" s="21"/>
      <c r="I263" s="21"/>
      <c r="J263" s="21"/>
      <c r="K263" s="21"/>
      <c r="L263" s="21"/>
      <c r="M263" s="1"/>
    </row>
  </sheetData>
  <mergeCells count="176">
    <mergeCell ref="A105:A110"/>
    <mergeCell ref="B105:B110"/>
    <mergeCell ref="C105:C110"/>
    <mergeCell ref="D105:D110"/>
    <mergeCell ref="M105:M110"/>
    <mergeCell ref="A174:A179"/>
    <mergeCell ref="B174:B179"/>
    <mergeCell ref="C174:C179"/>
    <mergeCell ref="D174:D179"/>
    <mergeCell ref="M174:M179"/>
    <mergeCell ref="M155:M160"/>
    <mergeCell ref="B161:B166"/>
    <mergeCell ref="B123:B128"/>
    <mergeCell ref="C123:C128"/>
    <mergeCell ref="D123:D128"/>
    <mergeCell ref="A117:A122"/>
    <mergeCell ref="B117:B122"/>
    <mergeCell ref="C117:C122"/>
    <mergeCell ref="C135:C140"/>
    <mergeCell ref="D135:D140"/>
    <mergeCell ref="M129:M134"/>
    <mergeCell ref="M135:M140"/>
    <mergeCell ref="B129:B134"/>
    <mergeCell ref="C129:C134"/>
    <mergeCell ref="G1:M3"/>
    <mergeCell ref="A4:L4"/>
    <mergeCell ref="A173:L173"/>
    <mergeCell ref="A21:L21"/>
    <mergeCell ref="A80:A85"/>
    <mergeCell ref="D74:D79"/>
    <mergeCell ref="A86:A91"/>
    <mergeCell ref="M5:M6"/>
    <mergeCell ref="M99:M104"/>
    <mergeCell ref="C22:C27"/>
    <mergeCell ref="A43:A48"/>
    <mergeCell ref="A67:A72"/>
    <mergeCell ref="C36:C41"/>
    <mergeCell ref="A42:L42"/>
    <mergeCell ref="A73:L73"/>
    <mergeCell ref="B67:B72"/>
    <mergeCell ref="B22:B27"/>
    <mergeCell ref="M74:M79"/>
    <mergeCell ref="M167:M172"/>
    <mergeCell ref="M92:M97"/>
    <mergeCell ref="M86:M91"/>
    <mergeCell ref="C5:C6"/>
    <mergeCell ref="C9:C14"/>
    <mergeCell ref="A9:A14"/>
    <mergeCell ref="M9:M14"/>
    <mergeCell ref="B9:B14"/>
    <mergeCell ref="M15:M20"/>
    <mergeCell ref="M67:M72"/>
    <mergeCell ref="M36:M41"/>
    <mergeCell ref="M43:M48"/>
    <mergeCell ref="M22:M27"/>
    <mergeCell ref="D36:D41"/>
    <mergeCell ref="A35:L35"/>
    <mergeCell ref="A36:A41"/>
    <mergeCell ref="M29:M34"/>
    <mergeCell ref="A15:A20"/>
    <mergeCell ref="B15:B20"/>
    <mergeCell ref="C15:C20"/>
    <mergeCell ref="D15:D20"/>
    <mergeCell ref="D22:D27"/>
    <mergeCell ref="D43:D48"/>
    <mergeCell ref="A49:A54"/>
    <mergeCell ref="B49:B54"/>
    <mergeCell ref="C49:C54"/>
    <mergeCell ref="A55:A60"/>
    <mergeCell ref="B55:B60"/>
    <mergeCell ref="C55:C60"/>
    <mergeCell ref="D55:D60"/>
    <mergeCell ref="A61:A66"/>
    <mergeCell ref="B61:B66"/>
    <mergeCell ref="C61:C66"/>
    <mergeCell ref="D61:D66"/>
    <mergeCell ref="B5:B6"/>
    <mergeCell ref="A5:A6"/>
    <mergeCell ref="A8:L8"/>
    <mergeCell ref="D5:D6"/>
    <mergeCell ref="F5:L5"/>
    <mergeCell ref="E5:E6"/>
    <mergeCell ref="D9:D14"/>
    <mergeCell ref="B36:B41"/>
    <mergeCell ref="A22:A27"/>
    <mergeCell ref="C29:C34"/>
    <mergeCell ref="D29:D34"/>
    <mergeCell ref="A29:A34"/>
    <mergeCell ref="B29:B34"/>
    <mergeCell ref="B43:B48"/>
    <mergeCell ref="D129:D134"/>
    <mergeCell ref="B135:B140"/>
    <mergeCell ref="M49:M54"/>
    <mergeCell ref="A111:A116"/>
    <mergeCell ref="B111:B116"/>
    <mergeCell ref="C111:C116"/>
    <mergeCell ref="D111:D116"/>
    <mergeCell ref="A92:A97"/>
    <mergeCell ref="B92:B97"/>
    <mergeCell ref="C92:C97"/>
    <mergeCell ref="D92:D97"/>
    <mergeCell ref="B86:B91"/>
    <mergeCell ref="C86:C91"/>
    <mergeCell ref="D86:D91"/>
    <mergeCell ref="M80:M85"/>
    <mergeCell ref="M55:M60"/>
    <mergeCell ref="B80:B85"/>
    <mergeCell ref="A74:A79"/>
    <mergeCell ref="M111:M116"/>
    <mergeCell ref="A98:L98"/>
    <mergeCell ref="A99:A104"/>
    <mergeCell ref="B99:B104"/>
    <mergeCell ref="B74:B79"/>
    <mergeCell ref="D67:D72"/>
    <mergeCell ref="C80:C85"/>
    <mergeCell ref="D49:D54"/>
    <mergeCell ref="M180:M185"/>
    <mergeCell ref="D180:D185"/>
    <mergeCell ref="M161:M166"/>
    <mergeCell ref="A161:A166"/>
    <mergeCell ref="A149:A154"/>
    <mergeCell ref="A142:A147"/>
    <mergeCell ref="A123:A128"/>
    <mergeCell ref="D117:D122"/>
    <mergeCell ref="M117:M122"/>
    <mergeCell ref="B142:B147"/>
    <mergeCell ref="M142:M147"/>
    <mergeCell ref="C142:C147"/>
    <mergeCell ref="B149:B154"/>
    <mergeCell ref="D142:D147"/>
    <mergeCell ref="M123:M128"/>
    <mergeCell ref="D149:D154"/>
    <mergeCell ref="A141:M141"/>
    <mergeCell ref="A129:A134"/>
    <mergeCell ref="A135:A140"/>
    <mergeCell ref="M149:M154"/>
    <mergeCell ref="C180:C185"/>
    <mergeCell ref="B167:B172"/>
    <mergeCell ref="M205:M210"/>
    <mergeCell ref="M199:M204"/>
    <mergeCell ref="D155:D160"/>
    <mergeCell ref="C43:C48"/>
    <mergeCell ref="C67:C72"/>
    <mergeCell ref="C99:C104"/>
    <mergeCell ref="D99:D104"/>
    <mergeCell ref="D80:D85"/>
    <mergeCell ref="C74:C79"/>
    <mergeCell ref="M63:M64"/>
    <mergeCell ref="A205:D210"/>
    <mergeCell ref="D199:D204"/>
    <mergeCell ref="A148:L148"/>
    <mergeCell ref="C199:C204"/>
    <mergeCell ref="A199:A204"/>
    <mergeCell ref="C161:C166"/>
    <mergeCell ref="D161:D166"/>
    <mergeCell ref="C149:C154"/>
    <mergeCell ref="A155:A160"/>
    <mergeCell ref="B155:B160"/>
    <mergeCell ref="C155:C160"/>
    <mergeCell ref="A180:A185"/>
    <mergeCell ref="B180:B185"/>
    <mergeCell ref="B199:B204"/>
    <mergeCell ref="C167:C172"/>
    <mergeCell ref="A167:A172"/>
    <mergeCell ref="D167:D172"/>
    <mergeCell ref="A198:M198"/>
    <mergeCell ref="A192:A197"/>
    <mergeCell ref="B192:B197"/>
    <mergeCell ref="C192:C197"/>
    <mergeCell ref="D192:D197"/>
    <mergeCell ref="M192:M197"/>
    <mergeCell ref="A186:A191"/>
    <mergeCell ref="B186:B191"/>
    <mergeCell ref="C186:C191"/>
    <mergeCell ref="D186:D191"/>
    <mergeCell ref="M186:M191"/>
  </mergeCells>
  <phoneticPr fontId="2" type="noConversion"/>
  <printOptions horizontalCentered="1"/>
  <pageMargins left="0.25" right="0.25" top="0.75" bottom="0.75" header="0.3" footer="0.3"/>
  <pageSetup paperSize="9" scale="63" fitToHeight="0" orientation="landscape" r:id="rId1"/>
  <headerFooter alignWithMargins="0"/>
  <rowBreaks count="3" manualBreakCount="3">
    <brk id="41" max="12" man="1"/>
    <brk id="97" max="12" man="1"/>
    <brk id="1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2022-07-05T12:30:04Z</cp:lastPrinted>
  <dcterms:created xsi:type="dcterms:W3CDTF">2013-10-17T12:11:02Z</dcterms:created>
  <dcterms:modified xsi:type="dcterms:W3CDTF">2022-07-11T14:36:02Z</dcterms:modified>
</cp:coreProperties>
</file>