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<sst xmlns="http://schemas.openxmlformats.org/spreadsheetml/2006/main" count="99" uniqueCount="47">
  <si>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Ответственный исполнитель</t>
  </si>
  <si>
    <t>Ожидаемые результаты реализации мероприятия</t>
  </si>
  <si>
    <t>Всего</t>
  </si>
  <si>
    <t>1.1.Обустройство дворовых территорий в МО "Октябрьское"</t>
  </si>
  <si>
    <t>2018-2019</t>
  </si>
  <si>
    <t>Всего, в том числе:</t>
  </si>
  <si>
    <t>Доля граждан, принявших участие в решении вопросов развития городской среды –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 - 30 процентов, 70 дворовых территорий в МО "Октябрьское"</t>
  </si>
  <si>
    <t>Федеральный бюджет</t>
  </si>
  <si>
    <t>Областной бюджет</t>
  </si>
  <si>
    <t>Бюджет поселения</t>
  </si>
  <si>
    <t>Внебюджетные источники</t>
  </si>
  <si>
    <t xml:space="preserve">1.2.Обустройство дворовых территорий в  МО "Киземское" </t>
  </si>
  <si>
    <t xml:space="preserve">32 дворовых территорий в  МО "Киземское" </t>
  </si>
  <si>
    <t xml:space="preserve">1.3.Обустройство дворовых территорий в  МО "Шангальское" </t>
  </si>
  <si>
    <t xml:space="preserve">18 дворовых территорий в  МО "Шангальское" </t>
  </si>
  <si>
    <t>1.4.Обустройство общественных территорий в МО «Октябрьское».</t>
  </si>
  <si>
    <t>2018-2022</t>
  </si>
  <si>
    <t>5 общественных территорий в МО «Октябрьское».</t>
  </si>
  <si>
    <t>Администрации УМО в лице Отдел ЖКХ Устьянского муниципального округа</t>
  </si>
  <si>
    <t>1.6.Обустройство общественных территорий в МО «Шангальское».</t>
  </si>
  <si>
    <t xml:space="preserve">2.1.Обустройство территорий и закупка уборочной и коммунальной техники </t>
  </si>
  <si>
    <t>7 074 000,00</t>
  </si>
  <si>
    <t>Обустройство территорий и закупка уборочной и коммунальной техники, в том числе:</t>
  </si>
  <si>
    <t>- 10 дворовых территорий;</t>
  </si>
  <si>
    <t>- 51 общественных территорий;</t>
  </si>
  <si>
    <t>- 29 единиц уборочной и коммунальной техники</t>
  </si>
  <si>
    <t xml:space="preserve">Перечень мероприятий муниципальной программы
«Формирование современной городской среды на территории Устьянского муниципального округа»
</t>
  </si>
  <si>
    <t>Наименование   мероприятия программы</t>
  </si>
  <si>
    <t>Источники финансирования</t>
  </si>
  <si>
    <t>Срок  начала/ окончания работ</t>
  </si>
  <si>
    <t xml:space="preserve">Объемы финансирования, в т.ч. по годам (рублей) </t>
  </si>
  <si>
    <t>ИТОГО ПО ПРОГРАММЕ</t>
  </si>
  <si>
    <t>Федеральный бюджет:</t>
  </si>
  <si>
    <t>Областной бюджет:</t>
  </si>
  <si>
    <t>Бюджет поселения:</t>
  </si>
  <si>
    <t>Внебюджетные источники:</t>
  </si>
  <si>
    <t xml:space="preserve">Администрации УМР в лице отдела ЖКХ </t>
  </si>
  <si>
    <t>Администрации УМР в лице отдела жилищно-коммунального хозяйства</t>
  </si>
  <si>
    <t>1.5.Обустройство общественных территорий в поселке Кизема.</t>
  </si>
  <si>
    <t>Благоустройство 3 общественных территорий п. Кизема</t>
  </si>
  <si>
    <t>Местный бюджет:</t>
  </si>
  <si>
    <t>2018-2025</t>
  </si>
  <si>
    <t>Администрации УМР в лице Отдел ЖКХ Устьянского муниципального района</t>
  </si>
  <si>
    <t xml:space="preserve"> 2 общественных территории в МО «Шангальское».</t>
  </si>
  <si>
    <t>1.7. Обустройство общественной терретории в с. Шангалы</t>
  </si>
  <si>
    <t xml:space="preserve"> Благоустройство 1 общественной терретории с. Шангалы</t>
  </si>
  <si>
    <t xml:space="preserve">Приложение N 343   
 к муниципальной программе 
 «Формирование современной городской среды 
на территории Устьянского муниципального округа»
от 2 марта 2023 г. № 343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</si>
</sst>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#,##0.00000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0" fillId="0" borderId="0" xfId="0" applyFont="1" applyAlignment="1">
      <alignment horizontal="justify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42" fillId="0" borderId="10" xfId="0" applyNumberFormat="1" applyFont="1" applyFill="1" applyBorder="1" applyAlignment="1">
      <alignment horizontal="center" wrapText="1"/>
    </xf>
    <xf numFmtId="2" fontId="42" fillId="33" borderId="10" xfId="0" applyNumberFormat="1" applyFont="1" applyFill="1" applyBorder="1" applyAlignment="1">
      <alignment horizontal="center" wrapText="1"/>
    </xf>
    <xf numFmtId="2" fontId="42" fillId="0" borderId="12" xfId="0" applyNumberFormat="1" applyFont="1" applyFill="1" applyBorder="1" applyAlignment="1">
      <alignment horizontal="center" wrapText="1"/>
    </xf>
    <xf numFmtId="2" fontId="42" fillId="0" borderId="13" xfId="0" applyNumberFormat="1" applyFont="1" applyFill="1" applyBorder="1" applyAlignment="1">
      <alignment horizontal="center" wrapText="1"/>
    </xf>
    <xf numFmtId="2" fontId="42" fillId="0" borderId="14" xfId="0" applyNumberFormat="1" applyFont="1" applyFill="1" applyBorder="1" applyAlignment="1">
      <alignment horizontal="center" wrapText="1"/>
    </xf>
    <xf numFmtId="2" fontId="42" fillId="0" borderId="15" xfId="0" applyNumberFormat="1" applyFont="1" applyFill="1" applyBorder="1" applyAlignment="1">
      <alignment horizontal="center" wrapText="1"/>
    </xf>
    <xf numFmtId="2" fontId="42" fillId="0" borderId="16" xfId="0" applyNumberFormat="1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wrapText="1"/>
    </xf>
    <xf numFmtId="4" fontId="42" fillId="33" borderId="10" xfId="0" applyNumberFormat="1" applyFont="1" applyFill="1" applyBorder="1" applyAlignment="1">
      <alignment horizont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4" fontId="42" fillId="33" borderId="25" xfId="0" applyNumberFormat="1" applyFont="1" applyFill="1" applyBorder="1" applyAlignment="1">
      <alignment horizontal="center" wrapText="1"/>
    </xf>
    <xf numFmtId="4" fontId="0" fillId="0" borderId="16" xfId="0" applyNumberFormat="1" applyBorder="1" applyAlignment="1">
      <alignment/>
    </xf>
    <xf numFmtId="0" fontId="42" fillId="0" borderId="25" xfId="0" applyFont="1" applyFill="1" applyBorder="1" applyAlignment="1">
      <alignment horizontal="center" wrapText="1"/>
    </xf>
    <xf numFmtId="0" fontId="42" fillId="0" borderId="16" xfId="0" applyFont="1" applyFill="1" applyBorder="1" applyAlignment="1">
      <alignment horizontal="center" wrapText="1"/>
    </xf>
    <xf numFmtId="4" fontId="42" fillId="0" borderId="25" xfId="0" applyNumberFormat="1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/>
    </xf>
    <xf numFmtId="0" fontId="2" fillId="0" borderId="2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42" fillId="0" borderId="25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4" fontId="42" fillId="0" borderId="25" xfId="0" applyNumberFormat="1" applyFont="1" applyFill="1" applyBorder="1" applyAlignment="1">
      <alignment horizontal="center" vertical="center"/>
    </xf>
    <xf numFmtId="4" fontId="42" fillId="0" borderId="25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42" fillId="0" borderId="25" xfId="0" applyNumberFormat="1" applyFont="1" applyFill="1" applyBorder="1" applyAlignment="1">
      <alignment horizontal="center" vertical="center" wrapText="1"/>
    </xf>
    <xf numFmtId="2" fontId="42" fillId="33" borderId="25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0" fillId="0" borderId="0" xfId="0" applyFont="1" applyAlignment="1">
      <alignment horizontal="right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2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80" zoomScaleNormal="80" zoomScalePageLayoutView="0" workbookViewId="0" topLeftCell="C1">
      <selection activeCell="A5" sqref="A5:Q6"/>
    </sheetView>
  </sheetViews>
  <sheetFormatPr defaultColWidth="9.140625" defaultRowHeight="15"/>
  <cols>
    <col min="1" max="1" width="15.8515625" style="0" customWidth="1"/>
    <col min="2" max="2" width="9.140625" style="0" customWidth="1"/>
    <col min="3" max="3" width="11.7109375" style="0" customWidth="1"/>
    <col min="4" max="4" width="8.421875" style="0" customWidth="1"/>
    <col min="6" max="6" width="17.140625" style="0" customWidth="1"/>
    <col min="7" max="7" width="11.7109375" style="0" customWidth="1"/>
    <col min="8" max="8" width="13.140625" style="0" customWidth="1"/>
    <col min="9" max="10" width="16.8515625" style="7" customWidth="1"/>
    <col min="11" max="11" width="16.28125" style="7" customWidth="1"/>
    <col min="12" max="12" width="15.7109375" style="7" customWidth="1"/>
    <col min="13" max="13" width="16.28125" style="7" customWidth="1"/>
    <col min="14" max="14" width="15.8515625" style="0" customWidth="1"/>
    <col min="15" max="15" width="16.140625" style="0" customWidth="1"/>
    <col min="16" max="16" width="13.57421875" style="0" customWidth="1"/>
    <col min="17" max="17" width="37.140625" style="0" customWidth="1"/>
  </cols>
  <sheetData>
    <row r="1" spans="1:17" ht="29.25" customHeight="1">
      <c r="A1" s="5"/>
      <c r="B1" s="4"/>
      <c r="N1" s="77" t="s">
        <v>46</v>
      </c>
      <c r="O1" s="77"/>
      <c r="P1" s="77"/>
      <c r="Q1" s="77"/>
    </row>
    <row r="2" spans="1:17" ht="30" customHeight="1">
      <c r="A2" s="5"/>
      <c r="B2" s="4"/>
      <c r="N2" s="77"/>
      <c r="O2" s="77"/>
      <c r="P2" s="77"/>
      <c r="Q2" s="77"/>
    </row>
    <row r="3" spans="1:17" ht="15">
      <c r="A3" s="1"/>
      <c r="N3" s="77"/>
      <c r="O3" s="77"/>
      <c r="P3" s="77"/>
      <c r="Q3" s="77"/>
    </row>
    <row r="4" spans="1:17" ht="24" customHeight="1">
      <c r="A4" s="8"/>
      <c r="N4" s="77"/>
      <c r="O4" s="77"/>
      <c r="P4" s="77"/>
      <c r="Q4" s="77"/>
    </row>
    <row r="5" spans="1:17" ht="16.5" customHeigh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35.2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33" customHeight="1">
      <c r="A7" s="78" t="s">
        <v>27</v>
      </c>
      <c r="B7" s="81" t="s">
        <v>0</v>
      </c>
      <c r="C7" s="90"/>
      <c r="D7" s="78" t="s">
        <v>29</v>
      </c>
      <c r="E7" s="81" t="s">
        <v>28</v>
      </c>
      <c r="F7" s="90"/>
      <c r="G7" s="81" t="s">
        <v>30</v>
      </c>
      <c r="H7" s="82"/>
      <c r="I7" s="82"/>
      <c r="J7" s="82"/>
      <c r="K7" s="82"/>
      <c r="L7" s="82"/>
      <c r="M7" s="82"/>
      <c r="N7" s="82"/>
      <c r="O7" s="82"/>
      <c r="P7" s="83"/>
      <c r="Q7" s="90" t="s">
        <v>1</v>
      </c>
    </row>
    <row r="8" spans="1:17" ht="15" customHeight="1">
      <c r="A8" s="79"/>
      <c r="B8" s="84"/>
      <c r="C8" s="91"/>
      <c r="D8" s="79"/>
      <c r="E8" s="84"/>
      <c r="F8" s="91"/>
      <c r="G8" s="84"/>
      <c r="H8" s="85"/>
      <c r="I8" s="85"/>
      <c r="J8" s="85"/>
      <c r="K8" s="85"/>
      <c r="L8" s="85"/>
      <c r="M8" s="85"/>
      <c r="N8" s="85"/>
      <c r="O8" s="85"/>
      <c r="P8" s="86"/>
      <c r="Q8" s="91"/>
    </row>
    <row r="9" spans="1:17" ht="15.75" thickBot="1">
      <c r="A9" s="79"/>
      <c r="B9" s="84"/>
      <c r="C9" s="91"/>
      <c r="D9" s="79"/>
      <c r="E9" s="84"/>
      <c r="F9" s="91"/>
      <c r="G9" s="87"/>
      <c r="H9" s="88"/>
      <c r="I9" s="88"/>
      <c r="J9" s="88"/>
      <c r="K9" s="88"/>
      <c r="L9" s="88"/>
      <c r="M9" s="88"/>
      <c r="N9" s="88"/>
      <c r="O9" s="88"/>
      <c r="P9" s="89"/>
      <c r="Q9" s="91"/>
    </row>
    <row r="10" spans="1:17" ht="15.75" thickBot="1">
      <c r="A10" s="80"/>
      <c r="B10" s="87"/>
      <c r="C10" s="92"/>
      <c r="D10" s="80"/>
      <c r="E10" s="87"/>
      <c r="F10" s="92"/>
      <c r="G10" s="47" t="s">
        <v>2</v>
      </c>
      <c r="H10" s="49"/>
      <c r="I10" s="9">
        <v>2018</v>
      </c>
      <c r="J10" s="9">
        <v>2019</v>
      </c>
      <c r="K10" s="9">
        <v>2020</v>
      </c>
      <c r="L10" s="9">
        <v>2021</v>
      </c>
      <c r="M10" s="9">
        <v>2022</v>
      </c>
      <c r="N10" s="2">
        <v>2023</v>
      </c>
      <c r="O10" s="2">
        <v>2024</v>
      </c>
      <c r="P10" s="2">
        <v>2025</v>
      </c>
      <c r="Q10" s="92"/>
    </row>
    <row r="11" spans="1:17" ht="15.75" thickBot="1">
      <c r="A11" s="3">
        <v>2</v>
      </c>
      <c r="B11" s="47">
        <v>3</v>
      </c>
      <c r="C11" s="48"/>
      <c r="D11" s="2">
        <v>4</v>
      </c>
      <c r="E11" s="47">
        <v>5</v>
      </c>
      <c r="F11" s="48"/>
      <c r="G11" s="47">
        <v>6</v>
      </c>
      <c r="H11" s="49"/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2">
        <v>14</v>
      </c>
      <c r="O11" s="2">
        <v>15</v>
      </c>
      <c r="P11" s="2">
        <v>15</v>
      </c>
      <c r="Q11" s="2">
        <v>15</v>
      </c>
    </row>
    <row r="12" spans="1:17" ht="28.5" customHeight="1" thickBot="1">
      <c r="A12" s="28" t="s">
        <v>3</v>
      </c>
      <c r="B12" s="31" t="s">
        <v>37</v>
      </c>
      <c r="C12" s="32"/>
      <c r="D12" s="28" t="s">
        <v>4</v>
      </c>
      <c r="E12" s="37" t="s">
        <v>5</v>
      </c>
      <c r="F12" s="38"/>
      <c r="G12" s="39">
        <f>I12+J12</f>
        <v>5451087.890000001</v>
      </c>
      <c r="H12" s="40"/>
      <c r="I12" s="19">
        <f>I13+I14+I15+I16</f>
        <v>3021355.6300000004</v>
      </c>
      <c r="J12" s="19">
        <f>J13+J14+J15+J16</f>
        <v>2429732.2600000002</v>
      </c>
      <c r="K12" s="19">
        <v>0</v>
      </c>
      <c r="L12" s="19">
        <v>0</v>
      </c>
      <c r="M12" s="19">
        <v>0</v>
      </c>
      <c r="N12" s="20">
        <v>0</v>
      </c>
      <c r="O12" s="20">
        <v>0</v>
      </c>
      <c r="P12" s="20">
        <v>0</v>
      </c>
      <c r="Q12" s="28" t="s">
        <v>6</v>
      </c>
    </row>
    <row r="13" spans="1:17" s="7" customFormat="1" ht="15.75" customHeight="1" thickBot="1">
      <c r="A13" s="29"/>
      <c r="B13" s="33"/>
      <c r="C13" s="34"/>
      <c r="D13" s="29"/>
      <c r="E13" s="41" t="s">
        <v>7</v>
      </c>
      <c r="F13" s="42"/>
      <c r="G13" s="43">
        <f>SUM(I13:P13)</f>
        <v>4381778.3100000005</v>
      </c>
      <c r="H13" s="44"/>
      <c r="I13" s="19">
        <v>2047329.73</v>
      </c>
      <c r="J13" s="19">
        <v>2334448.58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9"/>
    </row>
    <row r="14" spans="1:17" s="7" customFormat="1" ht="15.75" customHeight="1" thickBot="1">
      <c r="A14" s="29"/>
      <c r="B14" s="33"/>
      <c r="C14" s="34"/>
      <c r="D14" s="29"/>
      <c r="E14" s="41" t="s">
        <v>8</v>
      </c>
      <c r="F14" s="42"/>
      <c r="G14" s="43">
        <f>I14+J14</f>
        <v>472823.58999999997</v>
      </c>
      <c r="H14" s="44"/>
      <c r="I14" s="19">
        <v>425181.72</v>
      </c>
      <c r="J14" s="19">
        <v>47641.87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9"/>
    </row>
    <row r="15" spans="1:17" s="7" customFormat="1" ht="15.75" customHeight="1" thickBot="1">
      <c r="A15" s="29"/>
      <c r="B15" s="33"/>
      <c r="C15" s="34"/>
      <c r="D15" s="29"/>
      <c r="E15" s="45" t="s">
        <v>40</v>
      </c>
      <c r="F15" s="46"/>
      <c r="G15" s="43">
        <f>SUM(I15:J15)</f>
        <v>366485.99</v>
      </c>
      <c r="H15" s="44"/>
      <c r="I15" s="19">
        <v>318844.18</v>
      </c>
      <c r="J15" s="19">
        <v>47641.81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9"/>
    </row>
    <row r="16" spans="1:17" s="7" customFormat="1" ht="15.75" customHeight="1" thickBot="1">
      <c r="A16" s="29"/>
      <c r="B16" s="33"/>
      <c r="C16" s="34"/>
      <c r="D16" s="29"/>
      <c r="E16" s="41" t="s">
        <v>9</v>
      </c>
      <c r="F16" s="42"/>
      <c r="G16" s="43">
        <f>I16+J16</f>
        <v>230000</v>
      </c>
      <c r="H16" s="44"/>
      <c r="I16" s="19">
        <v>230000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9"/>
    </row>
    <row r="17" spans="1:17" s="7" customFormat="1" ht="23.25" customHeight="1" thickBot="1">
      <c r="A17" s="30"/>
      <c r="B17" s="35"/>
      <c r="C17" s="36"/>
      <c r="D17" s="30"/>
      <c r="E17" s="41" t="s">
        <v>10</v>
      </c>
      <c r="F17" s="42"/>
      <c r="G17" s="43">
        <v>0</v>
      </c>
      <c r="H17" s="44"/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0"/>
    </row>
    <row r="18" spans="1:17" s="7" customFormat="1" ht="15.75" customHeight="1" thickBot="1">
      <c r="A18" s="50" t="s">
        <v>11</v>
      </c>
      <c r="B18" s="31" t="s">
        <v>36</v>
      </c>
      <c r="C18" s="32"/>
      <c r="D18" s="50">
        <v>2018</v>
      </c>
      <c r="E18" s="41" t="s">
        <v>5</v>
      </c>
      <c r="F18" s="42"/>
      <c r="G18" s="43">
        <f>I18</f>
        <v>260658.08</v>
      </c>
      <c r="H18" s="44"/>
      <c r="I18" s="19">
        <f>I19+I20+I21+I22</f>
        <v>260658.08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50" t="s">
        <v>12</v>
      </c>
    </row>
    <row r="19" spans="1:17" s="7" customFormat="1" ht="15.75" customHeight="1" thickBot="1">
      <c r="A19" s="51"/>
      <c r="B19" s="33"/>
      <c r="C19" s="34"/>
      <c r="D19" s="51"/>
      <c r="E19" s="41" t="s">
        <v>7</v>
      </c>
      <c r="F19" s="42"/>
      <c r="G19" s="43">
        <f>I19</f>
        <v>149608.33</v>
      </c>
      <c r="H19" s="44"/>
      <c r="I19" s="19">
        <v>149608.33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51"/>
    </row>
    <row r="20" spans="1:17" s="7" customFormat="1" ht="15.75" customHeight="1" thickBot="1">
      <c r="A20" s="51"/>
      <c r="B20" s="33"/>
      <c r="C20" s="34"/>
      <c r="D20" s="51"/>
      <c r="E20" s="41" t="s">
        <v>8</v>
      </c>
      <c r="F20" s="42"/>
      <c r="G20" s="43">
        <f>I20</f>
        <v>31070.1</v>
      </c>
      <c r="H20" s="44"/>
      <c r="I20" s="19">
        <v>31070.1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51"/>
    </row>
    <row r="21" spans="1:17" s="7" customFormat="1" ht="15.75" customHeight="1" thickBot="1">
      <c r="A21" s="51"/>
      <c r="B21" s="33"/>
      <c r="C21" s="34"/>
      <c r="D21" s="51"/>
      <c r="E21" s="45" t="s">
        <v>40</v>
      </c>
      <c r="F21" s="46"/>
      <c r="G21" s="43">
        <f>I21</f>
        <v>24979.65</v>
      </c>
      <c r="H21" s="44"/>
      <c r="I21" s="19">
        <v>24979.65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51"/>
    </row>
    <row r="22" spans="1:17" s="7" customFormat="1" ht="15.75" customHeight="1" thickBot="1">
      <c r="A22" s="51"/>
      <c r="B22" s="33"/>
      <c r="C22" s="34"/>
      <c r="D22" s="51"/>
      <c r="E22" s="41" t="s">
        <v>9</v>
      </c>
      <c r="F22" s="42"/>
      <c r="G22" s="43">
        <f>I22</f>
        <v>55000</v>
      </c>
      <c r="H22" s="44"/>
      <c r="I22" s="19">
        <v>55000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51"/>
    </row>
    <row r="23" spans="1:17" s="7" customFormat="1" ht="25.5" customHeight="1" thickBot="1">
      <c r="A23" s="52"/>
      <c r="B23" s="35"/>
      <c r="C23" s="36"/>
      <c r="D23" s="52"/>
      <c r="E23" s="41" t="s">
        <v>10</v>
      </c>
      <c r="F23" s="42"/>
      <c r="G23" s="43">
        <v>0</v>
      </c>
      <c r="H23" s="44"/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52"/>
    </row>
    <row r="24" spans="1:17" s="7" customFormat="1" ht="15.75" customHeight="1" thickBot="1">
      <c r="A24" s="50" t="s">
        <v>13</v>
      </c>
      <c r="B24" s="31" t="s">
        <v>36</v>
      </c>
      <c r="C24" s="32"/>
      <c r="D24" s="50" t="s">
        <v>4</v>
      </c>
      <c r="E24" s="41" t="s">
        <v>5</v>
      </c>
      <c r="F24" s="42"/>
      <c r="G24" s="43">
        <f>G25+G26+G27+G28</f>
        <v>2951933.5399999996</v>
      </c>
      <c r="H24" s="44"/>
      <c r="I24" s="19">
        <f>I25+I26+I27+I28</f>
        <v>1499662.75</v>
      </c>
      <c r="J24" s="19">
        <f>J25+J26+J27+J28</f>
        <v>1452270.7899999998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50" t="s">
        <v>14</v>
      </c>
    </row>
    <row r="25" spans="1:17" s="7" customFormat="1" ht="15.75" customHeight="1" thickBot="1">
      <c r="A25" s="51"/>
      <c r="B25" s="33"/>
      <c r="C25" s="34"/>
      <c r="D25" s="51"/>
      <c r="E25" s="41" t="s">
        <v>7</v>
      </c>
      <c r="F25" s="42"/>
      <c r="G25" s="43">
        <f>I25+J25</f>
        <v>2524199.3499999996</v>
      </c>
      <c r="H25" s="44"/>
      <c r="I25" s="19">
        <v>1128880.4</v>
      </c>
      <c r="J25" s="19">
        <v>1395318.95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51"/>
    </row>
    <row r="26" spans="1:17" s="7" customFormat="1" ht="15.75" customHeight="1" thickBot="1">
      <c r="A26" s="51"/>
      <c r="B26" s="33"/>
      <c r="C26" s="34"/>
      <c r="D26" s="51"/>
      <c r="E26" s="41" t="s">
        <v>8</v>
      </c>
      <c r="F26" s="42"/>
      <c r="G26" s="43">
        <f>I26+J26</f>
        <v>262925.31</v>
      </c>
      <c r="H26" s="44"/>
      <c r="I26" s="19">
        <v>234449.37</v>
      </c>
      <c r="J26" s="19">
        <v>28475.94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51"/>
    </row>
    <row r="27" spans="1:17" s="7" customFormat="1" ht="15.75" customHeight="1" thickBot="1">
      <c r="A27" s="51"/>
      <c r="B27" s="33"/>
      <c r="C27" s="34"/>
      <c r="D27" s="51"/>
      <c r="E27" s="41" t="s">
        <v>40</v>
      </c>
      <c r="F27" s="42"/>
      <c r="G27" s="43">
        <f>I27+J27</f>
        <v>164808.88</v>
      </c>
      <c r="H27" s="44"/>
      <c r="I27" s="19">
        <v>136332.98</v>
      </c>
      <c r="J27" s="19">
        <v>28475.9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51"/>
    </row>
    <row r="28" spans="1:17" s="7" customFormat="1" ht="15.75" customHeight="1" thickBot="1">
      <c r="A28" s="51"/>
      <c r="B28" s="33"/>
      <c r="C28" s="34"/>
      <c r="D28" s="51"/>
      <c r="E28" s="41" t="s">
        <v>9</v>
      </c>
      <c r="F28" s="42"/>
      <c r="G28" s="43">
        <v>0</v>
      </c>
      <c r="H28" s="44"/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51"/>
    </row>
    <row r="29" spans="1:17" s="7" customFormat="1" ht="25.5" customHeight="1" thickBot="1">
      <c r="A29" s="52"/>
      <c r="B29" s="35"/>
      <c r="C29" s="36"/>
      <c r="D29" s="52"/>
      <c r="E29" s="41" t="s">
        <v>10</v>
      </c>
      <c r="F29" s="42"/>
      <c r="G29" s="43">
        <v>0</v>
      </c>
      <c r="H29" s="44"/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52"/>
    </row>
    <row r="30" spans="1:17" s="7" customFormat="1" ht="15.75" customHeight="1" thickBot="1">
      <c r="A30" s="50" t="s">
        <v>15</v>
      </c>
      <c r="B30" s="31" t="s">
        <v>36</v>
      </c>
      <c r="C30" s="32"/>
      <c r="D30" s="50" t="s">
        <v>16</v>
      </c>
      <c r="E30" s="41" t="s">
        <v>5</v>
      </c>
      <c r="F30" s="42"/>
      <c r="G30" s="43">
        <f>I30+J30+K30+L30+M30</f>
        <v>14854598.31</v>
      </c>
      <c r="H30" s="44"/>
      <c r="I30" s="19">
        <f>I31+I32+I33+I34+I35</f>
        <v>1821056.0300000003</v>
      </c>
      <c r="J30" s="19">
        <f>J31+J32+J33+J34+J35</f>
        <v>3237205.59</v>
      </c>
      <c r="K30" s="19">
        <f>K31+K32+K33+K34+K35</f>
        <v>3526951.86</v>
      </c>
      <c r="L30" s="19">
        <f>L34</f>
        <v>3224207.48</v>
      </c>
      <c r="M30" s="19">
        <f>M34</f>
        <v>3045177.35</v>
      </c>
      <c r="N30" s="19">
        <v>0</v>
      </c>
      <c r="O30" s="19">
        <v>0</v>
      </c>
      <c r="P30" s="19">
        <v>0</v>
      </c>
      <c r="Q30" s="50" t="s">
        <v>17</v>
      </c>
    </row>
    <row r="31" spans="1:17" s="7" customFormat="1" ht="15.75" customHeight="1" thickBot="1">
      <c r="A31" s="51"/>
      <c r="B31" s="33"/>
      <c r="C31" s="34"/>
      <c r="D31" s="51"/>
      <c r="E31" s="41" t="s">
        <v>7</v>
      </c>
      <c r="F31" s="42"/>
      <c r="G31" s="43">
        <f>I31+J31+K31+L31+M31</f>
        <v>7741589.15</v>
      </c>
      <c r="H31" s="44"/>
      <c r="I31" s="19">
        <v>1242692.87</v>
      </c>
      <c r="J31" s="19">
        <v>3110256.26</v>
      </c>
      <c r="K31" s="19">
        <v>3388640.02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51"/>
    </row>
    <row r="32" spans="1:17" s="7" customFormat="1" ht="15.75" customHeight="1" thickBot="1">
      <c r="A32" s="51"/>
      <c r="B32" s="33"/>
      <c r="C32" s="34"/>
      <c r="D32" s="51"/>
      <c r="E32" s="41" t="s">
        <v>8</v>
      </c>
      <c r="F32" s="42"/>
      <c r="G32" s="43">
        <f>I32+J32+K32+L32+M32</f>
        <v>401436.91000000003</v>
      </c>
      <c r="H32" s="44"/>
      <c r="I32" s="19">
        <v>268806.28</v>
      </c>
      <c r="J32" s="19">
        <v>63474.71</v>
      </c>
      <c r="K32" s="19">
        <v>69155.92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51"/>
    </row>
    <row r="33" spans="1:17" s="7" customFormat="1" ht="15.75" customHeight="1" thickBot="1">
      <c r="A33" s="51"/>
      <c r="B33" s="33"/>
      <c r="C33" s="34"/>
      <c r="D33" s="51"/>
      <c r="E33" s="41" t="s">
        <v>40</v>
      </c>
      <c r="F33" s="42"/>
      <c r="G33" s="43">
        <f>I33+J33+K33+L33+M33</f>
        <v>212187.41999999998</v>
      </c>
      <c r="H33" s="44"/>
      <c r="I33" s="19">
        <v>79556.88</v>
      </c>
      <c r="J33" s="19">
        <v>63474.62</v>
      </c>
      <c r="K33" s="19">
        <v>69155.92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51"/>
    </row>
    <row r="34" spans="1:17" s="7" customFormat="1" ht="15.75" customHeight="1" thickBot="1">
      <c r="A34" s="51"/>
      <c r="B34" s="33"/>
      <c r="C34" s="34"/>
      <c r="D34" s="51"/>
      <c r="E34" s="41" t="s">
        <v>9</v>
      </c>
      <c r="F34" s="42"/>
      <c r="G34" s="43">
        <f>I34+J34+K34+L34+M34</f>
        <v>6499384.83</v>
      </c>
      <c r="H34" s="44"/>
      <c r="I34" s="19">
        <v>230000</v>
      </c>
      <c r="J34" s="19">
        <v>0</v>
      </c>
      <c r="K34" s="19">
        <v>0</v>
      </c>
      <c r="L34" s="19">
        <v>3224207.48</v>
      </c>
      <c r="M34" s="19">
        <v>3045177.35</v>
      </c>
      <c r="N34" s="19">
        <v>0</v>
      </c>
      <c r="O34" s="19">
        <v>0</v>
      </c>
      <c r="P34" s="19">
        <v>0</v>
      </c>
      <c r="Q34" s="51"/>
    </row>
    <row r="35" spans="1:17" s="7" customFormat="1" ht="25.5" customHeight="1" thickBot="1">
      <c r="A35" s="52"/>
      <c r="B35" s="35"/>
      <c r="C35" s="36"/>
      <c r="D35" s="52"/>
      <c r="E35" s="41" t="s">
        <v>10</v>
      </c>
      <c r="F35" s="42"/>
      <c r="G35" s="43">
        <v>0</v>
      </c>
      <c r="H35" s="44"/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52"/>
    </row>
    <row r="36" spans="1:17" s="7" customFormat="1" ht="15.75" customHeight="1" thickBot="1">
      <c r="A36" s="50" t="s">
        <v>38</v>
      </c>
      <c r="B36" s="31" t="s">
        <v>18</v>
      </c>
      <c r="C36" s="32"/>
      <c r="D36" s="50" t="s">
        <v>41</v>
      </c>
      <c r="E36" s="41" t="s">
        <v>5</v>
      </c>
      <c r="F36" s="42"/>
      <c r="G36" s="43">
        <f aca="true" t="shared" si="0" ref="G36:G41">I36+J36+K36+L36+M36+N36+O36</f>
        <v>41499087.18</v>
      </c>
      <c r="H36" s="44"/>
      <c r="I36" s="19">
        <f>I37+I38+I39+I40+I41</f>
        <v>1226015.06</v>
      </c>
      <c r="J36" s="19">
        <f aca="true" t="shared" si="1" ref="J36:O36">J37+J38+J39+J40+J41</f>
        <v>1722141.46</v>
      </c>
      <c r="K36" s="19">
        <f t="shared" si="1"/>
        <v>1259005.0800000003</v>
      </c>
      <c r="L36" s="19">
        <f>L40</f>
        <v>1354801.93</v>
      </c>
      <c r="M36" s="19">
        <f>M40</f>
        <v>1048246.27</v>
      </c>
      <c r="N36" s="19">
        <v>16838997.27</v>
      </c>
      <c r="O36" s="19">
        <f t="shared" si="1"/>
        <v>18049880.11</v>
      </c>
      <c r="P36" s="19">
        <v>0</v>
      </c>
      <c r="Q36" s="50" t="s">
        <v>39</v>
      </c>
    </row>
    <row r="37" spans="1:17" s="7" customFormat="1" ht="15.75" customHeight="1" thickBot="1">
      <c r="A37" s="51"/>
      <c r="B37" s="33"/>
      <c r="C37" s="34"/>
      <c r="D37" s="51"/>
      <c r="E37" s="41" t="s">
        <v>7</v>
      </c>
      <c r="F37" s="42"/>
      <c r="G37" s="43">
        <f t="shared" si="0"/>
        <v>37108380.34</v>
      </c>
      <c r="H37" s="44"/>
      <c r="I37" s="19">
        <v>886696.78</v>
      </c>
      <c r="J37" s="19">
        <v>1654606.45</v>
      </c>
      <c r="K37" s="19">
        <v>1209632.34</v>
      </c>
      <c r="L37" s="19">
        <v>0</v>
      </c>
      <c r="M37" s="19">
        <v>0</v>
      </c>
      <c r="N37" s="19">
        <v>15668562.27</v>
      </c>
      <c r="O37" s="19">
        <v>17688882.5</v>
      </c>
      <c r="P37" s="19">
        <v>0</v>
      </c>
      <c r="Q37" s="51"/>
    </row>
    <row r="38" spans="1:17" s="7" customFormat="1" ht="15.75" customHeight="1" thickBot="1">
      <c r="A38" s="51"/>
      <c r="B38" s="33"/>
      <c r="C38" s="34"/>
      <c r="D38" s="51"/>
      <c r="E38" s="41" t="s">
        <v>8</v>
      </c>
      <c r="F38" s="42"/>
      <c r="G38" s="43">
        <f t="shared" si="0"/>
        <v>923363.91</v>
      </c>
      <c r="H38" s="44"/>
      <c r="I38" s="19">
        <v>184145.83</v>
      </c>
      <c r="J38" s="19">
        <v>33767.53</v>
      </c>
      <c r="K38" s="19">
        <v>24686.37</v>
      </c>
      <c r="L38" s="19">
        <v>0</v>
      </c>
      <c r="M38" s="19">
        <v>0</v>
      </c>
      <c r="N38" s="19">
        <v>319766.57</v>
      </c>
      <c r="O38" s="19">
        <v>360997.61</v>
      </c>
      <c r="P38" s="19">
        <v>0</v>
      </c>
      <c r="Q38" s="51"/>
    </row>
    <row r="39" spans="1:17" s="7" customFormat="1" ht="15.75" customHeight="1" thickBot="1">
      <c r="A39" s="51"/>
      <c r="B39" s="33"/>
      <c r="C39" s="34"/>
      <c r="D39" s="51"/>
      <c r="E39" s="41" t="s">
        <v>40</v>
      </c>
      <c r="F39" s="42"/>
      <c r="G39" s="43">
        <f t="shared" si="0"/>
        <v>1009294.73</v>
      </c>
      <c r="H39" s="44"/>
      <c r="I39" s="19">
        <v>100172.45</v>
      </c>
      <c r="J39" s="19">
        <v>33767.48</v>
      </c>
      <c r="K39" s="19">
        <v>24686.37</v>
      </c>
      <c r="L39" s="19">
        <v>0</v>
      </c>
      <c r="M39" s="19">
        <v>0</v>
      </c>
      <c r="N39" s="19">
        <v>850668.43</v>
      </c>
      <c r="O39" s="19">
        <v>0</v>
      </c>
      <c r="P39" s="19">
        <v>0</v>
      </c>
      <c r="Q39" s="51"/>
    </row>
    <row r="40" spans="1:17" s="7" customFormat="1" ht="15.75" customHeight="1" thickBot="1">
      <c r="A40" s="51"/>
      <c r="B40" s="33"/>
      <c r="C40" s="34"/>
      <c r="D40" s="51"/>
      <c r="E40" s="41" t="s">
        <v>9</v>
      </c>
      <c r="F40" s="42"/>
      <c r="G40" s="43">
        <f t="shared" si="0"/>
        <v>2458048.2</v>
      </c>
      <c r="H40" s="44"/>
      <c r="I40" s="19">
        <v>55000</v>
      </c>
      <c r="J40" s="19">
        <v>0</v>
      </c>
      <c r="K40" s="19">
        <v>0</v>
      </c>
      <c r="L40" s="19">
        <v>1354801.93</v>
      </c>
      <c r="M40" s="19">
        <v>1048246.27</v>
      </c>
      <c r="N40" s="19">
        <v>0</v>
      </c>
      <c r="O40" s="19">
        <v>0</v>
      </c>
      <c r="P40" s="19">
        <v>0</v>
      </c>
      <c r="Q40" s="51"/>
    </row>
    <row r="41" spans="1:17" s="7" customFormat="1" ht="25.5" customHeight="1" thickBot="1">
      <c r="A41" s="52"/>
      <c r="B41" s="35"/>
      <c r="C41" s="36"/>
      <c r="D41" s="52"/>
      <c r="E41" s="41" t="s">
        <v>10</v>
      </c>
      <c r="F41" s="42"/>
      <c r="G41" s="43">
        <f t="shared" si="0"/>
        <v>0</v>
      </c>
      <c r="H41" s="44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52"/>
    </row>
    <row r="42" spans="1:17" s="7" customFormat="1" ht="15.75" customHeight="1" thickBot="1">
      <c r="A42" s="50" t="s">
        <v>19</v>
      </c>
      <c r="B42" s="31" t="s">
        <v>42</v>
      </c>
      <c r="C42" s="32"/>
      <c r="D42" s="50" t="s">
        <v>16</v>
      </c>
      <c r="E42" s="41" t="s">
        <v>5</v>
      </c>
      <c r="F42" s="42"/>
      <c r="G42" s="43">
        <f aca="true" t="shared" si="2" ref="G42:G47">I42+J42+K42+L42+M42+N42+O42+P42</f>
        <v>1900866.87</v>
      </c>
      <c r="H42" s="44"/>
      <c r="I42" s="19">
        <v>0</v>
      </c>
      <c r="J42" s="19">
        <v>0</v>
      </c>
      <c r="K42" s="19">
        <v>0</v>
      </c>
      <c r="L42" s="19">
        <f>L46</f>
        <v>1900866.87</v>
      </c>
      <c r="M42" s="19">
        <v>0</v>
      </c>
      <c r="N42" s="19">
        <v>0</v>
      </c>
      <c r="O42" s="19">
        <v>0</v>
      </c>
      <c r="P42" s="19">
        <v>0</v>
      </c>
      <c r="Q42" s="50" t="s">
        <v>43</v>
      </c>
    </row>
    <row r="43" spans="1:17" s="7" customFormat="1" ht="15.75" customHeight="1" thickBot="1">
      <c r="A43" s="51"/>
      <c r="B43" s="33"/>
      <c r="C43" s="34"/>
      <c r="D43" s="51"/>
      <c r="E43" s="41" t="s">
        <v>7</v>
      </c>
      <c r="F43" s="42"/>
      <c r="G43" s="43">
        <f t="shared" si="2"/>
        <v>0</v>
      </c>
      <c r="H43" s="44"/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51"/>
    </row>
    <row r="44" spans="1:17" s="7" customFormat="1" ht="15.75" customHeight="1" thickBot="1">
      <c r="A44" s="51"/>
      <c r="B44" s="33"/>
      <c r="C44" s="34"/>
      <c r="D44" s="51"/>
      <c r="E44" s="41" t="s">
        <v>8</v>
      </c>
      <c r="F44" s="42"/>
      <c r="G44" s="43">
        <f t="shared" si="2"/>
        <v>0</v>
      </c>
      <c r="H44" s="44"/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51"/>
    </row>
    <row r="45" spans="1:17" s="7" customFormat="1" ht="15.75" customHeight="1" thickBot="1">
      <c r="A45" s="51"/>
      <c r="B45" s="33"/>
      <c r="C45" s="34"/>
      <c r="D45" s="51"/>
      <c r="E45" s="41" t="s">
        <v>40</v>
      </c>
      <c r="F45" s="42"/>
      <c r="G45" s="43">
        <f t="shared" si="2"/>
        <v>0</v>
      </c>
      <c r="H45" s="44"/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51"/>
    </row>
    <row r="46" spans="1:17" s="7" customFormat="1" ht="15.75" customHeight="1" thickBot="1">
      <c r="A46" s="51"/>
      <c r="B46" s="33"/>
      <c r="C46" s="34"/>
      <c r="D46" s="51"/>
      <c r="E46" s="41" t="s">
        <v>9</v>
      </c>
      <c r="F46" s="42"/>
      <c r="G46" s="43">
        <f t="shared" si="2"/>
        <v>1900866.87</v>
      </c>
      <c r="H46" s="44"/>
      <c r="I46" s="19">
        <v>0</v>
      </c>
      <c r="J46" s="19">
        <v>0</v>
      </c>
      <c r="K46" s="19">
        <v>0</v>
      </c>
      <c r="L46" s="19">
        <v>1900866.87</v>
      </c>
      <c r="M46" s="19">
        <v>0</v>
      </c>
      <c r="N46" s="19">
        <v>0</v>
      </c>
      <c r="O46" s="19">
        <v>0</v>
      </c>
      <c r="P46" s="19">
        <v>0</v>
      </c>
      <c r="Q46" s="51"/>
    </row>
    <row r="47" spans="1:17" s="7" customFormat="1" ht="25.5" customHeight="1" thickBot="1">
      <c r="A47" s="52"/>
      <c r="B47" s="35"/>
      <c r="C47" s="36"/>
      <c r="D47" s="52"/>
      <c r="E47" s="41" t="s">
        <v>10</v>
      </c>
      <c r="F47" s="42"/>
      <c r="G47" s="43">
        <f t="shared" si="2"/>
        <v>0</v>
      </c>
      <c r="H47" s="44"/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52"/>
    </row>
    <row r="48" spans="1:17" s="7" customFormat="1" ht="25.5" customHeight="1" thickBot="1">
      <c r="A48" s="50" t="s">
        <v>44</v>
      </c>
      <c r="B48" s="31" t="s">
        <v>18</v>
      </c>
      <c r="C48" s="32"/>
      <c r="D48" s="50" t="s">
        <v>41</v>
      </c>
      <c r="E48" s="41" t="s">
        <v>5</v>
      </c>
      <c r="F48" s="42"/>
      <c r="G48" s="43">
        <v>0</v>
      </c>
      <c r="H48" s="93"/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519184.03</v>
      </c>
      <c r="O48" s="19">
        <v>0</v>
      </c>
      <c r="P48" s="19">
        <v>0</v>
      </c>
      <c r="Q48" s="50" t="s">
        <v>45</v>
      </c>
    </row>
    <row r="49" spans="1:17" s="7" customFormat="1" ht="25.5" customHeight="1" thickBot="1">
      <c r="A49" s="51"/>
      <c r="B49" s="33"/>
      <c r="C49" s="34"/>
      <c r="D49" s="51"/>
      <c r="E49" s="41" t="s">
        <v>7</v>
      </c>
      <c r="F49" s="42"/>
      <c r="G49" s="43">
        <v>0</v>
      </c>
      <c r="H49" s="93"/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499019.56</v>
      </c>
      <c r="O49" s="19">
        <v>0</v>
      </c>
      <c r="P49" s="19">
        <v>0</v>
      </c>
      <c r="Q49" s="51"/>
    </row>
    <row r="50" spans="1:17" s="7" customFormat="1" ht="25.5" customHeight="1" thickBot="1">
      <c r="A50" s="51"/>
      <c r="B50" s="33"/>
      <c r="C50" s="34"/>
      <c r="D50" s="51"/>
      <c r="E50" s="41" t="s">
        <v>8</v>
      </c>
      <c r="F50" s="42"/>
      <c r="G50" s="43">
        <v>0</v>
      </c>
      <c r="H50" s="93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10184.08</v>
      </c>
      <c r="O50" s="19">
        <v>0</v>
      </c>
      <c r="P50" s="19">
        <v>0</v>
      </c>
      <c r="Q50" s="51"/>
    </row>
    <row r="51" spans="1:17" s="7" customFormat="1" ht="25.5" customHeight="1" thickBot="1">
      <c r="A51" s="51"/>
      <c r="B51" s="33"/>
      <c r="C51" s="34"/>
      <c r="D51" s="51"/>
      <c r="E51" s="41" t="s">
        <v>40</v>
      </c>
      <c r="F51" s="42"/>
      <c r="G51" s="43">
        <v>0</v>
      </c>
      <c r="H51" s="93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9980.39</v>
      </c>
      <c r="O51" s="19">
        <v>0</v>
      </c>
      <c r="P51" s="19">
        <v>0</v>
      </c>
      <c r="Q51" s="51"/>
    </row>
    <row r="52" spans="1:17" s="7" customFormat="1" ht="25.5" customHeight="1" thickBot="1">
      <c r="A52" s="51"/>
      <c r="B52" s="33"/>
      <c r="C52" s="34"/>
      <c r="D52" s="51"/>
      <c r="E52" s="41" t="s">
        <v>9</v>
      </c>
      <c r="F52" s="42"/>
      <c r="G52" s="43">
        <v>0</v>
      </c>
      <c r="H52" s="93"/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51"/>
    </row>
    <row r="53" spans="1:17" s="7" customFormat="1" ht="25.5" customHeight="1" thickBot="1">
      <c r="A53" s="52"/>
      <c r="B53" s="35"/>
      <c r="C53" s="36"/>
      <c r="D53" s="52"/>
      <c r="E53" s="41" t="s">
        <v>10</v>
      </c>
      <c r="F53" s="42"/>
      <c r="G53" s="43">
        <v>0</v>
      </c>
      <c r="H53" s="93"/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52"/>
    </row>
    <row r="54" spans="1:17" s="7" customFormat="1" ht="39" customHeight="1" thickBot="1">
      <c r="A54" s="28" t="s">
        <v>20</v>
      </c>
      <c r="B54" s="31" t="s">
        <v>42</v>
      </c>
      <c r="C54" s="32"/>
      <c r="D54" s="28">
        <v>2020</v>
      </c>
      <c r="E54" s="41" t="s">
        <v>5</v>
      </c>
      <c r="F54" s="42"/>
      <c r="G54" s="56" t="s">
        <v>21</v>
      </c>
      <c r="H54" s="57"/>
      <c r="I54" s="11">
        <v>0</v>
      </c>
      <c r="J54" s="11">
        <v>0</v>
      </c>
      <c r="K54" s="11">
        <f>K56</f>
        <v>7074000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8" t="s">
        <v>22</v>
      </c>
    </row>
    <row r="55" spans="1:17" s="7" customFormat="1" ht="18.75" customHeight="1" thickBot="1">
      <c r="A55" s="29"/>
      <c r="B55" s="33"/>
      <c r="C55" s="34"/>
      <c r="D55" s="29"/>
      <c r="E55" s="41" t="s">
        <v>7</v>
      </c>
      <c r="F55" s="42"/>
      <c r="G55" s="56">
        <v>0</v>
      </c>
      <c r="H55" s="57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8" t="s">
        <v>23</v>
      </c>
    </row>
    <row r="56" spans="1:17" s="7" customFormat="1" ht="30.75" customHeight="1" thickBot="1">
      <c r="A56" s="29"/>
      <c r="B56" s="33"/>
      <c r="C56" s="34"/>
      <c r="D56" s="29"/>
      <c r="E56" s="41" t="s">
        <v>8</v>
      </c>
      <c r="F56" s="42"/>
      <c r="G56" s="56" t="s">
        <v>21</v>
      </c>
      <c r="H56" s="57"/>
      <c r="I56" s="11">
        <v>0</v>
      </c>
      <c r="J56" s="11">
        <v>0</v>
      </c>
      <c r="K56" s="19">
        <v>7074000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8" t="s">
        <v>24</v>
      </c>
    </row>
    <row r="57" spans="1:17" s="7" customFormat="1" ht="23.25" customHeight="1" thickBot="1">
      <c r="A57" s="29"/>
      <c r="B57" s="33"/>
      <c r="C57" s="34"/>
      <c r="D57" s="29"/>
      <c r="E57" s="41" t="s">
        <v>40</v>
      </c>
      <c r="F57" s="42"/>
      <c r="G57" s="56">
        <v>0</v>
      </c>
      <c r="H57" s="57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8" t="s">
        <v>25</v>
      </c>
    </row>
    <row r="58" spans="1:17" s="7" customFormat="1" ht="15.75" customHeight="1" thickBot="1">
      <c r="A58" s="29"/>
      <c r="B58" s="33"/>
      <c r="C58" s="34"/>
      <c r="D58" s="29"/>
      <c r="E58" s="41" t="s">
        <v>9</v>
      </c>
      <c r="F58" s="42"/>
      <c r="G58" s="56">
        <v>0</v>
      </c>
      <c r="H58" s="57"/>
      <c r="I58" s="13">
        <v>0</v>
      </c>
      <c r="J58" s="13">
        <v>0</v>
      </c>
      <c r="K58" s="13">
        <v>0</v>
      </c>
      <c r="L58" s="13">
        <v>0</v>
      </c>
      <c r="M58" s="11">
        <v>0</v>
      </c>
      <c r="N58" s="11">
        <v>0</v>
      </c>
      <c r="O58" s="11">
        <v>0</v>
      </c>
      <c r="P58" s="11">
        <v>0</v>
      </c>
      <c r="Q58" s="27"/>
    </row>
    <row r="59" spans="1:17" ht="25.5" customHeight="1" thickBot="1">
      <c r="A59" s="30"/>
      <c r="B59" s="35"/>
      <c r="C59" s="36"/>
      <c r="D59" s="30"/>
      <c r="E59" s="37" t="s">
        <v>10</v>
      </c>
      <c r="F59" s="38"/>
      <c r="G59" s="74">
        <v>0</v>
      </c>
      <c r="H59" s="49"/>
      <c r="I59" s="14">
        <v>0</v>
      </c>
      <c r="J59" s="16">
        <v>0</v>
      </c>
      <c r="K59" s="15">
        <v>0</v>
      </c>
      <c r="L59" s="17">
        <v>0</v>
      </c>
      <c r="M59" s="11">
        <v>0</v>
      </c>
      <c r="N59" s="12">
        <v>0</v>
      </c>
      <c r="O59" s="12">
        <v>0</v>
      </c>
      <c r="P59" s="12">
        <v>0</v>
      </c>
      <c r="Q59" s="6"/>
    </row>
    <row r="60" spans="1:17" ht="15.75" customHeight="1" thickBot="1">
      <c r="A60" s="60" t="s">
        <v>31</v>
      </c>
      <c r="B60" s="61"/>
      <c r="C60" s="61"/>
      <c r="D60" s="62"/>
      <c r="E60" s="47" t="s">
        <v>5</v>
      </c>
      <c r="F60" s="48"/>
      <c r="G60" s="59">
        <f>I60+J60+K60+L60+M60+N60+O60+P60</f>
        <v>74511415.9</v>
      </c>
      <c r="H60" s="40"/>
      <c r="I60" s="21">
        <f aca="true" t="shared" si="3" ref="I60:M62">I12+I18+I24+I30+I36+I42+I54</f>
        <v>7828747.550000001</v>
      </c>
      <c r="J60" s="21">
        <f t="shared" si="3"/>
        <v>8841350.1</v>
      </c>
      <c r="K60" s="21">
        <f t="shared" si="3"/>
        <v>11859956.940000001</v>
      </c>
      <c r="L60" s="21">
        <f t="shared" si="3"/>
        <v>6479876.28</v>
      </c>
      <c r="M60" s="21">
        <f t="shared" si="3"/>
        <v>4093423.62</v>
      </c>
      <c r="N60" s="21">
        <f>SUM(N36+N48)</f>
        <v>17358181.3</v>
      </c>
      <c r="O60" s="21">
        <f>O12+O18+O24+O30+O36+O42+O54</f>
        <v>18049880.11</v>
      </c>
      <c r="P60" s="20">
        <v>0</v>
      </c>
      <c r="Q60" s="53"/>
    </row>
    <row r="61" spans="1:17" ht="24" customHeight="1" thickBot="1">
      <c r="A61" s="63"/>
      <c r="B61" s="64"/>
      <c r="C61" s="64"/>
      <c r="D61" s="65"/>
      <c r="E61" s="69" t="s">
        <v>32</v>
      </c>
      <c r="F61" s="70"/>
      <c r="G61" s="73">
        <f>I61+J61+K61+L61+M61+N61+O61+P61</f>
        <v>52404575.04</v>
      </c>
      <c r="H61" s="44"/>
      <c r="I61" s="22">
        <f t="shared" si="3"/>
        <v>5455208.11</v>
      </c>
      <c r="J61" s="22">
        <f t="shared" si="3"/>
        <v>8494630.24</v>
      </c>
      <c r="K61" s="22">
        <f t="shared" si="3"/>
        <v>4598272.36</v>
      </c>
      <c r="L61" s="22">
        <f t="shared" si="3"/>
        <v>0</v>
      </c>
      <c r="M61" s="22">
        <f t="shared" si="3"/>
        <v>0</v>
      </c>
      <c r="N61" s="22">
        <f>SUM(N37+N49)</f>
        <v>16167581.83</v>
      </c>
      <c r="O61" s="22">
        <f>O13+O19+O25+O31+O37+O43+O55</f>
        <v>17688882.5</v>
      </c>
      <c r="P61" s="20">
        <v>0</v>
      </c>
      <c r="Q61" s="54"/>
    </row>
    <row r="62" spans="1:17" ht="15.75" thickBot="1">
      <c r="A62" s="63"/>
      <c r="B62" s="64"/>
      <c r="C62" s="64"/>
      <c r="D62" s="65"/>
      <c r="E62" s="69" t="s">
        <v>33</v>
      </c>
      <c r="F62" s="70"/>
      <c r="G62" s="58">
        <f>I62+J62+K62+L62+M62+N62+O62+P62</f>
        <v>9175803.9</v>
      </c>
      <c r="H62" s="44"/>
      <c r="I62" s="22">
        <f t="shared" si="3"/>
        <v>1143653.3</v>
      </c>
      <c r="J62" s="22">
        <f t="shared" si="3"/>
        <v>173360.05</v>
      </c>
      <c r="K62" s="22">
        <f t="shared" si="3"/>
        <v>7167842.29</v>
      </c>
      <c r="L62" s="22">
        <f t="shared" si="3"/>
        <v>0</v>
      </c>
      <c r="M62" s="22">
        <f t="shared" si="3"/>
        <v>0</v>
      </c>
      <c r="N62" s="22">
        <f>SUM(N38+N50)</f>
        <v>329950.65</v>
      </c>
      <c r="O62" s="22">
        <f>O14+O20+O26+O32+O38+O44+O56</f>
        <v>360997.61</v>
      </c>
      <c r="P62" s="22">
        <f>P14+P20+P26+P32+P38+P44+P56</f>
        <v>0</v>
      </c>
      <c r="Q62" s="54"/>
    </row>
    <row r="63" spans="1:17" ht="15.75" thickBot="1">
      <c r="A63" s="63"/>
      <c r="B63" s="64"/>
      <c r="C63" s="64"/>
      <c r="D63" s="65"/>
      <c r="E63" s="71" t="s">
        <v>40</v>
      </c>
      <c r="F63" s="72"/>
      <c r="G63" s="58">
        <f>I63+J63+K63+L63+M63+N63+O63+P63</f>
        <v>1787737.06</v>
      </c>
      <c r="H63" s="44"/>
      <c r="I63" s="22">
        <f>I15+I21+I27+I33+I39+I45+I57</f>
        <v>659886.14</v>
      </c>
      <c r="J63" s="22">
        <f>SUM(J15,J27,J33,J39)</f>
        <v>173359.81</v>
      </c>
      <c r="K63" s="22">
        <f>SUM(K33,K39,K45)</f>
        <v>93842.29</v>
      </c>
      <c r="L63" s="22">
        <v>0</v>
      </c>
      <c r="M63" s="22">
        <v>0</v>
      </c>
      <c r="N63" s="23">
        <v>860648.82</v>
      </c>
      <c r="O63" s="23">
        <v>0</v>
      </c>
      <c r="P63" s="23">
        <v>0</v>
      </c>
      <c r="Q63" s="54"/>
    </row>
    <row r="64" spans="1:17" ht="15.75" thickBot="1">
      <c r="A64" s="63"/>
      <c r="B64" s="64"/>
      <c r="C64" s="64"/>
      <c r="D64" s="65"/>
      <c r="E64" s="69" t="s">
        <v>34</v>
      </c>
      <c r="F64" s="70"/>
      <c r="G64" s="58">
        <f>I64+J64+K64+L64+M64+N64+O64+P64</f>
        <v>11143299.899999999</v>
      </c>
      <c r="H64" s="44"/>
      <c r="I64" s="22">
        <f>I16+I22+I28+I34+I40+I46+I58</f>
        <v>570000</v>
      </c>
      <c r="J64" s="22">
        <f>J16+J22+J28+J34+J40+J46+J58</f>
        <v>0</v>
      </c>
      <c r="K64" s="22">
        <f>K16+K22+K28+K34+K40+K46+K58</f>
        <v>0</v>
      </c>
      <c r="L64" s="22">
        <f>L46+L40+L34</f>
        <v>6479876.279999999</v>
      </c>
      <c r="M64" s="22">
        <f>M46+M40+M34</f>
        <v>4093423.62</v>
      </c>
      <c r="N64" s="22">
        <f>N16+N22+N28+N34+N40+N46+N58</f>
        <v>0</v>
      </c>
      <c r="O64" s="22">
        <f>O16+O22+O28+O34+O40+O46+O58</f>
        <v>0</v>
      </c>
      <c r="P64" s="22">
        <f>P16+P22+P28+P34+P40+P46+P58</f>
        <v>0</v>
      </c>
      <c r="Q64" s="54"/>
    </row>
    <row r="65" spans="1:17" ht="15.75" thickBot="1">
      <c r="A65" s="66"/>
      <c r="B65" s="67"/>
      <c r="C65" s="67"/>
      <c r="D65" s="68"/>
      <c r="E65" s="69" t="s">
        <v>35</v>
      </c>
      <c r="F65" s="70"/>
      <c r="G65" s="59">
        <v>0</v>
      </c>
      <c r="H65" s="40"/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4">
        <v>0</v>
      </c>
      <c r="O65" s="25">
        <v>0</v>
      </c>
      <c r="P65" s="23">
        <v>0</v>
      </c>
      <c r="Q65" s="55"/>
    </row>
    <row r="67" spans="2:9" ht="15">
      <c r="B67" s="7"/>
      <c r="C67" s="7"/>
      <c r="D67" s="7"/>
      <c r="E67" s="7"/>
      <c r="F67" s="7"/>
      <c r="G67" s="7"/>
      <c r="H67" s="7"/>
      <c r="I67" s="26"/>
    </row>
    <row r="68" spans="2:8" ht="15">
      <c r="B68" s="7"/>
      <c r="C68" s="7"/>
      <c r="D68" s="7"/>
      <c r="E68" s="7"/>
      <c r="F68" s="7"/>
      <c r="G68" s="10"/>
      <c r="H68" s="7"/>
    </row>
  </sheetData>
  <sheetProtection/>
  <mergeCells count="153">
    <mergeCell ref="G48:H48"/>
    <mergeCell ref="G49:H49"/>
    <mergeCell ref="G50:H50"/>
    <mergeCell ref="G51:H51"/>
    <mergeCell ref="G52:H52"/>
    <mergeCell ref="G53:H53"/>
    <mergeCell ref="A48:A53"/>
    <mergeCell ref="B48:C53"/>
    <mergeCell ref="D48:D53"/>
    <mergeCell ref="Q48:Q53"/>
    <mergeCell ref="E48:F48"/>
    <mergeCell ref="E49:F49"/>
    <mergeCell ref="E50:F50"/>
    <mergeCell ref="E51:F51"/>
    <mergeCell ref="E52:F52"/>
    <mergeCell ref="E53:F53"/>
    <mergeCell ref="A5:Q6"/>
    <mergeCell ref="N1:Q4"/>
    <mergeCell ref="A7:A10"/>
    <mergeCell ref="G7:P9"/>
    <mergeCell ref="E7:F10"/>
    <mergeCell ref="D7:D10"/>
    <mergeCell ref="Q7:Q10"/>
    <mergeCell ref="G10:H10"/>
    <mergeCell ref="B7:C10"/>
    <mergeCell ref="A42:A47"/>
    <mergeCell ref="B42:C47"/>
    <mergeCell ref="D42:D47"/>
    <mergeCell ref="E42:F42"/>
    <mergeCell ref="G42:H42"/>
    <mergeCell ref="G62:H62"/>
    <mergeCell ref="G55:H55"/>
    <mergeCell ref="E56:F56"/>
    <mergeCell ref="G56:H56"/>
    <mergeCell ref="E57:F57"/>
    <mergeCell ref="G57:H57"/>
    <mergeCell ref="G58:H58"/>
    <mergeCell ref="E59:F59"/>
    <mergeCell ref="G59:H59"/>
    <mergeCell ref="A54:A59"/>
    <mergeCell ref="B54:C59"/>
    <mergeCell ref="E58:F58"/>
    <mergeCell ref="A60:D65"/>
    <mergeCell ref="E60:F60"/>
    <mergeCell ref="E61:F61"/>
    <mergeCell ref="E62:F62"/>
    <mergeCell ref="E63:F63"/>
    <mergeCell ref="G60:H60"/>
    <mergeCell ref="E64:F64"/>
    <mergeCell ref="E65:F65"/>
    <mergeCell ref="G61:H61"/>
    <mergeCell ref="Q60:Q65"/>
    <mergeCell ref="D54:D59"/>
    <mergeCell ref="E54:F54"/>
    <mergeCell ref="G54:H54"/>
    <mergeCell ref="E55:F55"/>
    <mergeCell ref="E47:F47"/>
    <mergeCell ref="G47:H47"/>
    <mergeCell ref="G63:H63"/>
    <mergeCell ref="G64:H64"/>
    <mergeCell ref="G65:H65"/>
    <mergeCell ref="E45:F45"/>
    <mergeCell ref="G45:H45"/>
    <mergeCell ref="E46:F46"/>
    <mergeCell ref="G46:H46"/>
    <mergeCell ref="Q36:Q41"/>
    <mergeCell ref="E37:F37"/>
    <mergeCell ref="G37:H37"/>
    <mergeCell ref="E38:F38"/>
    <mergeCell ref="G38:H38"/>
    <mergeCell ref="Q42:Q47"/>
    <mergeCell ref="E43:F43"/>
    <mergeCell ref="G43:H43"/>
    <mergeCell ref="E44:F44"/>
    <mergeCell ref="G44:H44"/>
    <mergeCell ref="A36:A41"/>
    <mergeCell ref="B36:C41"/>
    <mergeCell ref="D36:D41"/>
    <mergeCell ref="E36:F36"/>
    <mergeCell ref="G36:H36"/>
    <mergeCell ref="E39:F39"/>
    <mergeCell ref="G39:H39"/>
    <mergeCell ref="E40:F40"/>
    <mergeCell ref="G40:H40"/>
    <mergeCell ref="E41:F41"/>
    <mergeCell ref="G41:H41"/>
    <mergeCell ref="Q24:Q29"/>
    <mergeCell ref="E25:F25"/>
    <mergeCell ref="G25:H25"/>
    <mergeCell ref="E26:F26"/>
    <mergeCell ref="G26:H26"/>
    <mergeCell ref="E27:F27"/>
    <mergeCell ref="G27:H27"/>
    <mergeCell ref="E28:F28"/>
    <mergeCell ref="G28:H28"/>
    <mergeCell ref="Q30:Q35"/>
    <mergeCell ref="E31:F31"/>
    <mergeCell ref="G31:H31"/>
    <mergeCell ref="E32:F32"/>
    <mergeCell ref="G32:H32"/>
    <mergeCell ref="E33:F33"/>
    <mergeCell ref="G33:H33"/>
    <mergeCell ref="E34:F34"/>
    <mergeCell ref="G34:H34"/>
    <mergeCell ref="G35:H35"/>
    <mergeCell ref="E35:F35"/>
    <mergeCell ref="G29:H29"/>
    <mergeCell ref="A30:A35"/>
    <mergeCell ref="B30:C35"/>
    <mergeCell ref="D30:D35"/>
    <mergeCell ref="E30:F30"/>
    <mergeCell ref="G30:H30"/>
    <mergeCell ref="E23:F23"/>
    <mergeCell ref="A24:A29"/>
    <mergeCell ref="B24:C29"/>
    <mergeCell ref="D24:D29"/>
    <mergeCell ref="E24:F24"/>
    <mergeCell ref="G24:H24"/>
    <mergeCell ref="A18:A23"/>
    <mergeCell ref="B18:C23"/>
    <mergeCell ref="D18:D23"/>
    <mergeCell ref="E18:F18"/>
    <mergeCell ref="E29:F29"/>
    <mergeCell ref="G18:H18"/>
    <mergeCell ref="E22:F22"/>
    <mergeCell ref="E21:F21"/>
    <mergeCell ref="E20:F20"/>
    <mergeCell ref="B11:C11"/>
    <mergeCell ref="E11:F11"/>
    <mergeCell ref="G11:H11"/>
    <mergeCell ref="Q18:Q23"/>
    <mergeCell ref="G19:H19"/>
    <mergeCell ref="G20:H20"/>
    <mergeCell ref="G21:H21"/>
    <mergeCell ref="G22:H22"/>
    <mergeCell ref="G23:H23"/>
    <mergeCell ref="E19:F19"/>
    <mergeCell ref="E14:F14"/>
    <mergeCell ref="Q12:Q17"/>
    <mergeCell ref="G13:H13"/>
    <mergeCell ref="G14:H14"/>
    <mergeCell ref="G15:H15"/>
    <mergeCell ref="G16:H16"/>
    <mergeCell ref="A12:A17"/>
    <mergeCell ref="B12:C17"/>
    <mergeCell ref="D12:D17"/>
    <mergeCell ref="E12:F12"/>
    <mergeCell ref="G12:H12"/>
    <mergeCell ref="E13:F13"/>
    <mergeCell ref="G17:H17"/>
    <mergeCell ref="E17:F17"/>
    <mergeCell ref="E16:F16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Zverdvd.org</dc:creator>
  <cp:keywords/>
  <dc:description/>
  <cp:lastModifiedBy>RePack by SPecialiST</cp:lastModifiedBy>
  <cp:lastPrinted>2023-03-23T11:44:30Z</cp:lastPrinted>
  <dcterms:created xsi:type="dcterms:W3CDTF">2022-11-18T09:48:00Z</dcterms:created>
  <dcterms:modified xsi:type="dcterms:W3CDTF">2023-03-23T11:44:33Z</dcterms:modified>
  <cp:category/>
  <cp:version/>
  <cp:contentType/>
  <cp:contentStatus/>
</cp:coreProperties>
</file>