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<sst xmlns="http://schemas.openxmlformats.org/spreadsheetml/2006/main" count="390" uniqueCount="123">
  <si>
    <t>Наименование</t>
  </si>
  <si>
    <t>Целевая статья</t>
  </si>
  <si>
    <t>01</t>
  </si>
  <si>
    <t>02</t>
  </si>
  <si>
    <t>03</t>
  </si>
  <si>
    <t>04</t>
  </si>
  <si>
    <t>06</t>
  </si>
  <si>
    <t>11</t>
  </si>
  <si>
    <t>Резервные фонды</t>
  </si>
  <si>
    <t>09</t>
  </si>
  <si>
    <t>Обеспечение пожарной безопасности</t>
  </si>
  <si>
    <t>10</t>
  </si>
  <si>
    <t>05</t>
  </si>
  <si>
    <t>Коммунальное хозяйство</t>
  </si>
  <si>
    <t>Раздел</t>
  </si>
  <si>
    <t>Подраздел</t>
  </si>
  <si>
    <t>Вид расходов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</si>
  <si>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</si>
  <si>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</si>
  <si>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</si>
  <si>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Глава</t>
  </si>
  <si>
    <t>13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</si>
  <si>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</si>
  <si>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</si>
  <si>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</si>
  <si>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Резервные средства</t>
  </si>
  <si>
    <t>Обеспечение функционирования  органа местного самоуправления</t>
  </si>
  <si>
    <t>00</t>
  </si>
  <si>
    <t>Иные межбюджетные трансферты</t>
  </si>
  <si>
    <t>90 1 00 90010</t>
  </si>
  <si>
    <t>90 1 00 00000</t>
  </si>
  <si>
    <t>90 0 00 00000</t>
  </si>
  <si>
    <t>90 2 00 90010</t>
  </si>
  <si>
    <t>93 0 00 91400</t>
  </si>
  <si>
    <t>60 0 00 51180</t>
  </si>
  <si>
    <t>94 2 00 00000</t>
  </si>
  <si>
    <t>94 2 00 91510</t>
  </si>
  <si>
    <t>97 3 00 91610</t>
  </si>
  <si>
    <t>97 3 00 91650</t>
  </si>
  <si>
    <t>81 1 00 93020</t>
  </si>
  <si>
    <t>Оплата по исполнительному листу</t>
  </si>
  <si>
    <t>95 0 00 00000</t>
  </si>
  <si>
    <t>Сумма, руб.</t>
  </si>
  <si>
    <t>Назначено, руб</t>
  </si>
  <si>
    <t>Исполнено, руб</t>
  </si>
  <si>
    <t>Другие общегосударственные вопросы</t>
  </si>
  <si>
    <t>90 2 00 00000</t>
  </si>
  <si>
    <t>93 0 00 00000</t>
  </si>
  <si>
    <t>Закупка товаров, работ и услуг для обеспечения государственных  (муниципальных) нужд</t>
  </si>
  <si>
    <t>Закупка товаров, работ и услуг для обеспечения государственных (муниципальных) нужд</t>
  </si>
  <si>
    <t>02 0 F2 55550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</si>
  <si>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</si>
  <si>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</si>
  <si>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</si>
  <si>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 ные выплаты работникам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</si>
  <si>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</si>
  <si>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 на имущество организаций и земельного налога</t>
  </si>
  <si>
    <t>Уплата налогов, сборов и иных платежей</t>
  </si>
  <si>
    <t>90 2 00 78793</t>
  </si>
  <si>
    <t>81 0 00 00000</t>
  </si>
  <si>
    <t>81 1 00  93020</t>
  </si>
  <si>
    <t>Резервный фонд</t>
  </si>
  <si>
    <t xml:space="preserve">Резервный фонд администрации муниципального образования </t>
  </si>
  <si>
    <t>Иные бюджетные ассигнования</t>
  </si>
  <si>
    <t>Исполнение судебных актов Российской Федерации и мировых соглашений по возмещению причиненного вреда</t>
  </si>
  <si>
    <t>96 1 00 92110</t>
  </si>
  <si>
    <t>Национальная оборона</t>
  </si>
  <si>
    <t>Первичный воинский учет</t>
  </si>
  <si>
    <t>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</si>
  <si>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 на выплаты денежного содержания и  иные  выплаты работникам</t>
  </si>
  <si>
    <t>Национальная безопасность и правоохранительная деятельность</t>
  </si>
  <si>
    <t>Расходы в сфере пожарной безопасности</t>
  </si>
  <si>
    <t>Мероприятия в сфере обеспечения пожарной безопасности осуществляемые муниципальными органами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</si>
  <si>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</si>
  <si>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</si>
  <si>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</si>
  <si>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</si>
  <si>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91 1 00 00000</t>
  </si>
  <si>
    <t>Мероприятия по землеустройству и землепользованию</t>
  </si>
  <si>
    <t>91 1 00 91520</t>
  </si>
  <si>
    <t>Жилищно-коммунальное хозяйство</t>
  </si>
  <si>
    <t xml:space="preserve">Расходы в области в сфере коммунального хозяйства </t>
  </si>
  <si>
    <t>97 0 00 00000</t>
  </si>
  <si>
    <t>97 2 00 91550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</si>
  <si>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</si>
  <si>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ВСЕГО РАСХОДОВ</t>
  </si>
  <si>
    <t>Администрация муниципального образования "Киземское" Устьянского района Архангельской области</t>
  </si>
  <si>
    <t xml:space="preserve">Обеспечение функционирования Главы муниципального образования и органа местного самоуправления 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</si>
  <si>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</si>
  <si>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 </t>
  </si>
  <si>
    <t xml:space="preserve">Расход на выплаты персоналу государственных (муниципальных) органов </t>
  </si>
  <si>
    <t xml:space="preserve">Фонд оплаты труда государственных (муниципальных) органов </t>
  </si>
  <si>
    <t>Обеспечение функционирования Главы  и администрации муниципального образования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</si>
  <si>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</si>
  <si>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Закупка энергетических ресуросов</t>
  </si>
  <si>
    <t>Межбюджетные трансферты бюджетам муниципальных районов из бюджетов поселений по передаваемым полномочиям по осуществлению внутреннего муниципального  финансового контроля</t>
  </si>
  <si>
    <t>90 2 00 94060</t>
  </si>
  <si>
    <t>Межбюджетные трансферты</t>
  </si>
  <si>
    <t>Софинансирование выплаты выходных пособий и сохранение среднего месячного заработка на период трудоустройства в связи с ликвидацией  органов местного самоуправления вследствии создания муниципального округа Архангельской области</t>
  </si>
  <si>
    <t>90 2 00 S6450</t>
  </si>
  <si>
    <t>Расходы  на выплаты персоналу государственных (муниципальных) органов</t>
  </si>
  <si>
    <t xml:space="preserve">Административная комиссия 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</si>
  <si>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</si>
  <si>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</si>
  <si>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Муниципальный внешний финансовый контроль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</si>
  <si>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 финансового контроля</t>
  </si>
  <si>
    <t>Возмещение судебных издержек по исполнительному листу</t>
  </si>
  <si>
    <t>96 0 00 00000</t>
  </si>
  <si>
    <t>Мобилизация и вневойсковая подготовка</t>
  </si>
  <si>
    <t>60 0 00 0000</t>
  </si>
  <si>
    <t>Фонд оплаты труда государственных (муниципальных) органов</t>
  </si>
  <si>
    <t>Закупка энергетических ресурсовв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</si>
  <si>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</si>
  <si>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95 0 00 83097</t>
  </si>
  <si>
    <t>Расходы в области землеустройства и землепользования</t>
  </si>
  <si>
    <t>Поддержка государственных программ субъектов РФ и муниципальных программ формирования современной городской среды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</si>
  <si>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</si>
  <si>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02 0 00 S6410</t>
  </si>
  <si>
    <t>Закупка энергетический ресурсов</t>
  </si>
  <si>
    <t xml:space="preserve">Приложение № 4 </t>
  </si>
  <si>
    <t xml:space="preserve">к решению сессии первого созыва  Собрания депутатов Устьянского муниципального округа  </t>
  </si>
  <si>
    <t xml:space="preserve">Отчет по ведомственной структуре расходов местного бюджета сельского поселения "Киземское" Устьянского муниципального района Архангельской области  за 2022 год </t>
  </si>
  <si>
    <t>№ 125 от 22 июня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</si>
</sst>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#"/>
    <numFmt numFmtId="194" formatCode="#,##0.00\ &quot;₽&quot;"/>
    <numFmt numFmtId="195" formatCode="#,##0.00\ _₽"/>
    <numFmt numFmtId="196" formatCode="[&lt;=999]000;[&lt;=9999]000\-00;000\-0000"/>
    <numFmt numFmtId="197" formatCode="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95" fontId="45" fillId="33" borderId="10" xfId="0" applyNumberFormat="1" applyFont="1" applyFill="1" applyBorder="1" applyAlignment="1">
      <alignment horizontal="center" vertical="center" wrapText="1"/>
    </xf>
    <xf numFmtId="195" fontId="46" fillId="33" borderId="10" xfId="0" applyNumberFormat="1" applyFont="1" applyFill="1" applyBorder="1" applyAlignment="1">
      <alignment horizontal="center" vertical="center" wrapText="1"/>
    </xf>
    <xf numFmtId="195" fontId="46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5" fontId="45" fillId="33" borderId="10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 wrapText="1"/>
    </xf>
    <xf numFmtId="196" fontId="45" fillId="33" borderId="11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197" fontId="46" fillId="33" borderId="11" xfId="0" applyNumberFormat="1" applyFont="1" applyFill="1" applyBorder="1" applyAlignment="1">
      <alignment horizontal="center" vertical="center"/>
    </xf>
    <xf numFmtId="193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5" fillId="33" borderId="12" xfId="0" applyFont="1" applyFill="1" applyBorder="1" applyAlignment="1">
      <alignment horizontal="left" vertical="center" wrapText="1"/>
    </xf>
    <xf numFmtId="196" fontId="45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193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95" fontId="45" fillId="33" borderId="12" xfId="0" applyNumberFormat="1" applyFont="1" applyFill="1" applyBorder="1" applyAlignment="1">
      <alignment horizontal="center" vertical="center" wrapText="1"/>
    </xf>
    <xf numFmtId="196" fontId="46" fillId="33" borderId="12" xfId="0" applyNumberFormat="1" applyFont="1" applyFill="1" applyBorder="1" applyAlignment="1">
      <alignment horizontal="center" vertical="center"/>
    </xf>
    <xf numFmtId="193" fontId="46" fillId="33" borderId="12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196" fontId="46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193" fontId="46" fillId="33" borderId="13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195" fontId="46" fillId="33" borderId="13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196" fontId="4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93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196" fontId="4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195" fontId="46" fillId="33" borderId="11" xfId="0" applyNumberFormat="1" applyFont="1" applyFill="1" applyBorder="1" applyAlignment="1">
      <alignment horizontal="center" vertical="center"/>
    </xf>
    <xf numFmtId="195" fontId="7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196" fontId="4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93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95" fontId="6" fillId="33" borderId="10" xfId="0" applyNumberFormat="1" applyFont="1" applyFill="1" applyBorder="1" applyAlignment="1">
      <alignment horizontal="center" vertical="center"/>
    </xf>
    <xf numFmtId="193" fontId="7" fillId="33" borderId="10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195" fontId="46" fillId="33" borderId="14" xfId="0" applyNumberFormat="1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95" fontId="46" fillId="33" borderId="11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5" fillId="0" borderId="13" xfId="0" applyFont="1" applyBorder="1" applyAlignment="1">
      <alignment wrapText="1"/>
    </xf>
    <xf numFmtId="0" fontId="46" fillId="0" borderId="10" xfId="0" applyFont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 wrapText="1"/>
    </xf>
    <xf numFmtId="196" fontId="46" fillId="33" borderId="15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193" fontId="46" fillId="33" borderId="15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195" fontId="46" fillId="33" borderId="15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left" vertical="center" wrapText="1"/>
    </xf>
    <xf numFmtId="196" fontId="45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195" fontId="45" fillId="33" borderId="13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7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195" fontId="7" fillId="0" borderId="10" xfId="0" applyNumberFormat="1" applyFont="1" applyBorder="1" applyAlignment="1">
      <alignment horizontal="center" vertical="center"/>
    </xf>
    <xf numFmtId="195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93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45" fillId="33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27.375" style="0" customWidth="1"/>
    <col min="2" max="2" width="5.375" style="0" customWidth="1"/>
    <col min="3" max="3" width="5.875" style="0" customWidth="1"/>
    <col min="4" max="4" width="5.25390625" style="0" customWidth="1"/>
    <col min="5" max="5" width="14.125" style="0" customWidth="1"/>
    <col min="6" max="6" width="7.125" style="0" customWidth="1"/>
    <col min="7" max="7" width="15.125" style="0" customWidth="1"/>
    <col min="8" max="8" width="13.625" style="0" customWidth="1"/>
  </cols>
  <sheetData>
    <row r="1" spans="7:8" ht="15" customHeight="1">
      <c r="G1" s="94" t="s">
        <v>119</v>
      </c>
      <c r="H1" s="94"/>
    </row>
    <row r="2" spans="5:12" ht="33.75" customHeight="1">
      <c r="E2" s="92" t="s">
        <v>120</v>
      </c>
      <c r="F2" s="92"/>
      <c r="G2" s="92"/>
      <c r="H2" s="92"/>
      <c r="I2" s="90"/>
      <c r="J2" s="90"/>
      <c r="K2" s="90"/>
      <c r="L2" s="90"/>
    </row>
    <row r="3" spans="5:12" ht="20.25" customHeight="1">
      <c r="E3" s="92" t="s">
        <v>122</v>
      </c>
      <c r="F3" s="92"/>
      <c r="G3" s="92"/>
      <c r="H3" s="92"/>
      <c r="I3" s="90"/>
      <c r="J3" s="90"/>
      <c r="K3" s="90"/>
      <c r="L3" s="90"/>
    </row>
    <row r="4" spans="7:8" ht="4.5" customHeight="1">
      <c r="G4" s="95"/>
      <c r="H4" s="95"/>
    </row>
    <row r="5" ht="13.5" customHeight="1">
      <c r="H5" s="6"/>
    </row>
    <row r="6" spans="1:8" ht="50.25" customHeight="1">
      <c r="A6" s="96" t="s">
        <v>121</v>
      </c>
      <c r="B6" s="96"/>
      <c r="C6" s="96"/>
      <c r="D6" s="96"/>
      <c r="E6" s="96"/>
      <c r="F6" s="96"/>
      <c r="G6" s="96"/>
      <c r="H6" s="96"/>
    </row>
    <row r="8" spans="1:8" ht="25.5" customHeight="1">
      <c r="A8" s="99" t="s">
        <v>0</v>
      </c>
      <c r="B8" s="91" t="s">
        <v>20</v>
      </c>
      <c r="C8" s="91" t="s">
        <v>14</v>
      </c>
      <c r="D8" s="91" t="s">
        <v>15</v>
      </c>
      <c r="E8" s="91" t="s">
        <v>1</v>
      </c>
      <c r="F8" s="91" t="s">
        <v>16</v>
      </c>
      <c r="G8" s="97" t="s">
        <v>42</v>
      </c>
      <c r="H8" s="98"/>
    </row>
    <row r="9" spans="1:8" ht="45" customHeight="1">
      <c r="A9" s="99"/>
      <c r="B9" s="91"/>
      <c r="C9" s="91"/>
      <c r="D9" s="91"/>
      <c r="E9" s="91"/>
      <c r="F9" s="91"/>
      <c r="G9" s="1" t="s">
        <v>43</v>
      </c>
      <c r="H9" s="5" t="s">
        <v>44</v>
      </c>
    </row>
    <row r="10" spans="1:8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3">
        <v>7</v>
      </c>
      <c r="H10" s="4">
        <v>8</v>
      </c>
    </row>
    <row r="11" spans="1:8" s="19" customFormat="1" ht="68.25" thickBot="1">
      <c r="A11" s="12" t="s">
        <v>86</v>
      </c>
      <c r="B11" s="13">
        <v>814</v>
      </c>
      <c r="C11" s="14"/>
      <c r="D11" s="15"/>
      <c r="E11" s="16"/>
      <c r="F11" s="17"/>
      <c r="G11" s="18">
        <f>G119</f>
        <v>9618102.97</v>
      </c>
      <c r="H11" s="18">
        <f>H119</f>
        <v>9162395.15</v>
      </c>
    </row>
    <row r="12" spans="1:8" s="19" customFormat="1" ht="13.5" thickBot="1">
      <c r="A12" s="20" t="s">
        <v>52</v>
      </c>
      <c r="B12" s="21">
        <v>814</v>
      </c>
      <c r="C12" s="22" t="s">
        <v>2</v>
      </c>
      <c r="D12" s="22"/>
      <c r="E12" s="23"/>
      <c r="F12" s="24"/>
      <c r="G12" s="25">
        <f>G13+G21+G39+G47+G52+G58</f>
        <v>4189198.5699999994</v>
      </c>
      <c r="H12" s="25">
        <f>H13+H21+H39+H47+H52+H58</f>
        <v>3733490.1100000003</v>
      </c>
    </row>
    <row r="13" spans="1:8" s="19" customFormat="1" ht="51.75" thickBot="1">
      <c r="A13" s="20" t="s">
        <v>53</v>
      </c>
      <c r="B13" s="26">
        <v>814</v>
      </c>
      <c r="C13" s="22" t="s">
        <v>2</v>
      </c>
      <c r="D13" s="22" t="s">
        <v>3</v>
      </c>
      <c r="E13" s="27"/>
      <c r="F13" s="28"/>
      <c r="G13" s="25">
        <f aca="true" t="shared" si="0" ref="G13:H17">G14</f>
        <v>1031018.8</v>
      </c>
      <c r="H13" s="7">
        <f t="shared" si="0"/>
        <v>1031018.8</v>
      </c>
    </row>
    <row r="14" spans="1:8" s="19" customFormat="1" ht="58.5" customHeight="1">
      <c r="A14" s="29" t="s">
        <v>87</v>
      </c>
      <c r="B14" s="30">
        <v>814</v>
      </c>
      <c r="C14" s="31" t="s">
        <v>2</v>
      </c>
      <c r="D14" s="31" t="s">
        <v>3</v>
      </c>
      <c r="E14" s="32" t="s">
        <v>31</v>
      </c>
      <c r="F14" s="33"/>
      <c r="G14" s="34">
        <f t="shared" si="0"/>
        <v>1031018.8</v>
      </c>
      <c r="H14" s="8">
        <f t="shared" si="0"/>
        <v>1031018.8</v>
      </c>
    </row>
    <row r="15" spans="1:8" s="19" customFormat="1" ht="25.5">
      <c r="A15" s="35" t="s">
        <v>88</v>
      </c>
      <c r="B15" s="36">
        <v>814</v>
      </c>
      <c r="C15" s="37" t="s">
        <v>2</v>
      </c>
      <c r="D15" s="37" t="s">
        <v>3</v>
      </c>
      <c r="E15" s="38" t="s">
        <v>30</v>
      </c>
      <c r="F15" s="39"/>
      <c r="G15" s="8">
        <f t="shared" si="0"/>
        <v>1031018.8</v>
      </c>
      <c r="H15" s="8">
        <f t="shared" si="0"/>
        <v>1031018.8</v>
      </c>
    </row>
    <row r="16" spans="1:8" s="19" customFormat="1" ht="38.25">
      <c r="A16" s="40" t="s">
        <v>22</v>
      </c>
      <c r="B16" s="36">
        <v>814</v>
      </c>
      <c r="C16" s="37" t="s">
        <v>2</v>
      </c>
      <c r="D16" s="37" t="s">
        <v>3</v>
      </c>
      <c r="E16" s="38" t="s">
        <v>29</v>
      </c>
      <c r="F16" s="39"/>
      <c r="G16" s="8">
        <f t="shared" si="0"/>
        <v>1031018.8</v>
      </c>
      <c r="H16" s="8">
        <f t="shared" si="0"/>
        <v>1031018.8</v>
      </c>
    </row>
    <row r="17" spans="1:8" s="19" customFormat="1" ht="102">
      <c r="A17" s="40" t="s">
        <v>89</v>
      </c>
      <c r="B17" s="36">
        <v>814</v>
      </c>
      <c r="C17" s="37" t="s">
        <v>2</v>
      </c>
      <c r="D17" s="37" t="s">
        <v>3</v>
      </c>
      <c r="E17" s="38" t="s">
        <v>29</v>
      </c>
      <c r="F17" s="41">
        <v>100</v>
      </c>
      <c r="G17" s="9">
        <f t="shared" si="0"/>
        <v>1031018.8</v>
      </c>
      <c r="H17" s="85">
        <f t="shared" si="0"/>
        <v>1031018.8</v>
      </c>
    </row>
    <row r="18" spans="1:8" s="19" customFormat="1" ht="38.25">
      <c r="A18" s="40" t="s">
        <v>90</v>
      </c>
      <c r="B18" s="36">
        <v>814</v>
      </c>
      <c r="C18" s="37" t="s">
        <v>2</v>
      </c>
      <c r="D18" s="37" t="s">
        <v>3</v>
      </c>
      <c r="E18" s="38" t="s">
        <v>29</v>
      </c>
      <c r="F18" s="41">
        <v>120</v>
      </c>
      <c r="G18" s="9">
        <f>G19+G20</f>
        <v>1031018.8</v>
      </c>
      <c r="H18" s="9">
        <f>H19+H20</f>
        <v>1031018.8</v>
      </c>
    </row>
    <row r="19" spans="1:8" s="19" customFormat="1" ht="38.25">
      <c r="A19" s="40" t="s">
        <v>91</v>
      </c>
      <c r="B19" s="36">
        <v>814</v>
      </c>
      <c r="C19" s="37" t="s">
        <v>2</v>
      </c>
      <c r="D19" s="37" t="s">
        <v>3</v>
      </c>
      <c r="E19" s="38" t="s">
        <v>29</v>
      </c>
      <c r="F19" s="41">
        <v>121</v>
      </c>
      <c r="G19" s="9">
        <f>764042+29987.15</f>
        <v>794029.15</v>
      </c>
      <c r="H19" s="8">
        <v>794029.15</v>
      </c>
    </row>
    <row r="20" spans="1:8" s="19" customFormat="1" ht="64.5" thickBot="1">
      <c r="A20" s="42" t="s">
        <v>54</v>
      </c>
      <c r="B20" s="43">
        <v>814</v>
      </c>
      <c r="C20" s="44" t="s">
        <v>2</v>
      </c>
      <c r="D20" s="44" t="s">
        <v>3</v>
      </c>
      <c r="E20" s="16" t="s">
        <v>29</v>
      </c>
      <c r="F20" s="17">
        <v>129</v>
      </c>
      <c r="G20" s="45">
        <f>230741+6248.65</f>
        <v>236989.65</v>
      </c>
      <c r="H20" s="8">
        <v>236989.65</v>
      </c>
    </row>
    <row r="21" spans="1:8" s="19" customFormat="1" ht="102.75" thickBot="1">
      <c r="A21" s="20" t="s">
        <v>55</v>
      </c>
      <c r="B21" s="21">
        <v>814</v>
      </c>
      <c r="C21" s="22" t="s">
        <v>2</v>
      </c>
      <c r="D21" s="22" t="s">
        <v>5</v>
      </c>
      <c r="E21" s="27"/>
      <c r="F21" s="28"/>
      <c r="G21" s="25">
        <f>G22</f>
        <v>3119955.76</v>
      </c>
      <c r="H21" s="25">
        <f>H22</f>
        <v>2664247.9400000004</v>
      </c>
    </row>
    <row r="22" spans="1:8" s="19" customFormat="1" ht="51">
      <c r="A22" s="29" t="s">
        <v>92</v>
      </c>
      <c r="B22" s="30">
        <v>814</v>
      </c>
      <c r="C22" s="31" t="s">
        <v>2</v>
      </c>
      <c r="D22" s="31" t="s">
        <v>5</v>
      </c>
      <c r="E22" s="32" t="s">
        <v>31</v>
      </c>
      <c r="F22" s="33"/>
      <c r="G22" s="34">
        <f>G23</f>
        <v>3119955.76</v>
      </c>
      <c r="H22" s="34">
        <f>H23</f>
        <v>2664247.9400000004</v>
      </c>
    </row>
    <row r="23" spans="1:8" s="19" customFormat="1" ht="38.25">
      <c r="A23" s="35" t="s">
        <v>26</v>
      </c>
      <c r="B23" s="36">
        <v>814</v>
      </c>
      <c r="C23" s="37" t="s">
        <v>2</v>
      </c>
      <c r="D23" s="37" t="s">
        <v>5</v>
      </c>
      <c r="E23" s="38" t="s">
        <v>46</v>
      </c>
      <c r="F23" s="41"/>
      <c r="G23" s="9">
        <f>G24+G42+G35+G39</f>
        <v>3119955.76</v>
      </c>
      <c r="H23" s="9">
        <f>H24+H42+H35+H39</f>
        <v>2664247.9400000004</v>
      </c>
    </row>
    <row r="24" spans="1:8" s="19" customFormat="1" ht="38.25">
      <c r="A24" s="40" t="s">
        <v>22</v>
      </c>
      <c r="B24" s="36">
        <v>814</v>
      </c>
      <c r="C24" s="37" t="s">
        <v>2</v>
      </c>
      <c r="D24" s="37" t="s">
        <v>5</v>
      </c>
      <c r="E24" s="38" t="s">
        <v>32</v>
      </c>
      <c r="F24" s="41"/>
      <c r="G24" s="9">
        <f>G25+G26+G27+G28+G32</f>
        <v>2994275</v>
      </c>
      <c r="H24" s="9">
        <f>H25+H26+H27+H28+H32</f>
        <v>2538567.8200000003</v>
      </c>
    </row>
    <row r="25" spans="1:8" s="19" customFormat="1" ht="38.25">
      <c r="A25" s="40" t="s">
        <v>91</v>
      </c>
      <c r="B25" s="36">
        <v>814</v>
      </c>
      <c r="C25" s="37" t="s">
        <v>2</v>
      </c>
      <c r="D25" s="37" t="s">
        <v>5</v>
      </c>
      <c r="E25" s="38" t="s">
        <v>32</v>
      </c>
      <c r="F25" s="41">
        <v>121</v>
      </c>
      <c r="G25" s="9">
        <v>1683100</v>
      </c>
      <c r="H25" s="10">
        <v>1418330.24</v>
      </c>
    </row>
    <row r="26" spans="1:8" s="19" customFormat="1" ht="63.75">
      <c r="A26" s="40" t="s">
        <v>23</v>
      </c>
      <c r="B26" s="36">
        <v>814</v>
      </c>
      <c r="C26" s="37" t="s">
        <v>2</v>
      </c>
      <c r="D26" s="37" t="s">
        <v>5</v>
      </c>
      <c r="E26" s="38" t="s">
        <v>32</v>
      </c>
      <c r="F26" s="41">
        <v>122</v>
      </c>
      <c r="G26" s="9">
        <f>50000-9570.59</f>
        <v>40429.41</v>
      </c>
      <c r="H26" s="9">
        <v>19692.3</v>
      </c>
    </row>
    <row r="27" spans="1:8" s="19" customFormat="1" ht="76.5">
      <c r="A27" s="40" t="s">
        <v>93</v>
      </c>
      <c r="B27" s="36">
        <v>814</v>
      </c>
      <c r="C27" s="37" t="s">
        <v>2</v>
      </c>
      <c r="D27" s="37" t="s">
        <v>5</v>
      </c>
      <c r="E27" s="38" t="s">
        <v>32</v>
      </c>
      <c r="F27" s="41">
        <v>129</v>
      </c>
      <c r="G27" s="9">
        <v>508296</v>
      </c>
      <c r="H27" s="9">
        <v>432800.26</v>
      </c>
    </row>
    <row r="28" spans="1:8" s="19" customFormat="1" ht="51">
      <c r="A28" s="40" t="s">
        <v>49</v>
      </c>
      <c r="B28" s="36">
        <v>814</v>
      </c>
      <c r="C28" s="37" t="s">
        <v>2</v>
      </c>
      <c r="D28" s="37" t="s">
        <v>5</v>
      </c>
      <c r="E28" s="38" t="s">
        <v>32</v>
      </c>
      <c r="F28" s="41">
        <v>200</v>
      </c>
      <c r="G28" s="9">
        <f>G29</f>
        <v>696643.5900000001</v>
      </c>
      <c r="H28" s="9">
        <f>H29</f>
        <v>601939.02</v>
      </c>
    </row>
    <row r="29" spans="1:8" s="19" customFormat="1" ht="51">
      <c r="A29" s="40" t="s">
        <v>51</v>
      </c>
      <c r="B29" s="36">
        <v>814</v>
      </c>
      <c r="C29" s="37" t="s">
        <v>2</v>
      </c>
      <c r="D29" s="37" t="s">
        <v>5</v>
      </c>
      <c r="E29" s="38" t="s">
        <v>32</v>
      </c>
      <c r="F29" s="41">
        <v>240</v>
      </c>
      <c r="G29" s="9">
        <f>G30+G31</f>
        <v>696643.5900000001</v>
      </c>
      <c r="H29" s="9">
        <f>H30+H31</f>
        <v>601939.02</v>
      </c>
    </row>
    <row r="30" spans="1:8" s="19" customFormat="1" ht="25.5">
      <c r="A30" s="40" t="s">
        <v>24</v>
      </c>
      <c r="B30" s="36">
        <v>814</v>
      </c>
      <c r="C30" s="37" t="s">
        <v>2</v>
      </c>
      <c r="D30" s="37" t="s">
        <v>5</v>
      </c>
      <c r="E30" s="38" t="s">
        <v>32</v>
      </c>
      <c r="F30" s="41">
        <v>244</v>
      </c>
      <c r="G30" s="9">
        <f>150000+150000+2402.15</f>
        <v>302402.15</v>
      </c>
      <c r="H30" s="10">
        <v>294654.83</v>
      </c>
    </row>
    <row r="31" spans="1:8" s="19" customFormat="1" ht="25.5">
      <c r="A31" s="40" t="s">
        <v>94</v>
      </c>
      <c r="B31" s="36">
        <v>814</v>
      </c>
      <c r="C31" s="37" t="s">
        <v>2</v>
      </c>
      <c r="D31" s="37" t="s">
        <v>5</v>
      </c>
      <c r="E31" s="38" t="s">
        <v>32</v>
      </c>
      <c r="F31" s="41">
        <v>247</v>
      </c>
      <c r="G31" s="46">
        <f>387073+7168.44</f>
        <v>394241.44</v>
      </c>
      <c r="H31" s="10">
        <v>307284.19</v>
      </c>
    </row>
    <row r="32" spans="1:8" s="19" customFormat="1" ht="12.75">
      <c r="A32" s="40" t="s">
        <v>63</v>
      </c>
      <c r="B32" s="36">
        <v>814</v>
      </c>
      <c r="C32" s="37" t="s">
        <v>2</v>
      </c>
      <c r="D32" s="37" t="s">
        <v>5</v>
      </c>
      <c r="E32" s="38" t="s">
        <v>32</v>
      </c>
      <c r="F32" s="41">
        <v>800</v>
      </c>
      <c r="G32" s="46">
        <f>G33+G34</f>
        <v>65806</v>
      </c>
      <c r="H32" s="8">
        <f>H33+H34</f>
        <v>65806</v>
      </c>
    </row>
    <row r="33" spans="1:8" s="19" customFormat="1" ht="38.25">
      <c r="A33" s="40" t="s">
        <v>56</v>
      </c>
      <c r="B33" s="36">
        <v>814</v>
      </c>
      <c r="C33" s="37" t="s">
        <v>2</v>
      </c>
      <c r="D33" s="37" t="s">
        <v>5</v>
      </c>
      <c r="E33" s="38" t="s">
        <v>32</v>
      </c>
      <c r="F33" s="41">
        <v>851</v>
      </c>
      <c r="G33" s="9">
        <f>56000-5010</f>
        <v>50990</v>
      </c>
      <c r="H33" s="8">
        <v>50990</v>
      </c>
    </row>
    <row r="34" spans="1:8" s="19" customFormat="1" ht="25.5">
      <c r="A34" s="40" t="s">
        <v>57</v>
      </c>
      <c r="B34" s="36">
        <v>814</v>
      </c>
      <c r="C34" s="37" t="s">
        <v>2</v>
      </c>
      <c r="D34" s="37" t="s">
        <v>5</v>
      </c>
      <c r="E34" s="38" t="s">
        <v>32</v>
      </c>
      <c r="F34" s="41">
        <v>852</v>
      </c>
      <c r="G34" s="9">
        <f>25000-10184</f>
        <v>14816</v>
      </c>
      <c r="H34" s="10">
        <v>14816</v>
      </c>
    </row>
    <row r="35" spans="1:8" s="19" customFormat="1" ht="102">
      <c r="A35" s="47" t="s">
        <v>95</v>
      </c>
      <c r="B35" s="48">
        <v>814</v>
      </c>
      <c r="C35" s="49" t="s">
        <v>2</v>
      </c>
      <c r="D35" s="49" t="s">
        <v>5</v>
      </c>
      <c r="E35" s="50" t="s">
        <v>96</v>
      </c>
      <c r="F35" s="51"/>
      <c r="G35" s="52">
        <f>G36</f>
        <v>3749</v>
      </c>
      <c r="H35" s="7">
        <f>H36</f>
        <v>3749</v>
      </c>
    </row>
    <row r="36" spans="1:8" s="19" customFormat="1" ht="12.75">
      <c r="A36" s="40" t="s">
        <v>97</v>
      </c>
      <c r="B36" s="36">
        <v>814</v>
      </c>
      <c r="C36" s="37" t="s">
        <v>2</v>
      </c>
      <c r="D36" s="37" t="s">
        <v>5</v>
      </c>
      <c r="E36" s="38" t="s">
        <v>96</v>
      </c>
      <c r="F36" s="41">
        <v>500</v>
      </c>
      <c r="G36" s="46">
        <f>G37</f>
        <v>3749</v>
      </c>
      <c r="H36" s="8">
        <f>H37</f>
        <v>3749</v>
      </c>
    </row>
    <row r="37" spans="1:8" s="19" customFormat="1" ht="25.5">
      <c r="A37" s="40" t="s">
        <v>28</v>
      </c>
      <c r="B37" s="36">
        <v>814</v>
      </c>
      <c r="C37" s="37" t="s">
        <v>2</v>
      </c>
      <c r="D37" s="37" t="s">
        <v>5</v>
      </c>
      <c r="E37" s="38" t="s">
        <v>96</v>
      </c>
      <c r="F37" s="41">
        <v>540</v>
      </c>
      <c r="G37" s="46">
        <v>3749</v>
      </c>
      <c r="H37" s="8">
        <v>3749</v>
      </c>
    </row>
    <row r="38" spans="1:8" s="19" customFormat="1" ht="12.75">
      <c r="A38" s="47"/>
      <c r="B38" s="36"/>
      <c r="C38" s="37"/>
      <c r="D38" s="37"/>
      <c r="E38" s="38"/>
      <c r="F38" s="41"/>
      <c r="G38" s="46"/>
      <c r="H38" s="8"/>
    </row>
    <row r="39" spans="1:8" s="19" customFormat="1" ht="114.75">
      <c r="A39" s="47" t="s">
        <v>98</v>
      </c>
      <c r="B39" s="48">
        <v>814</v>
      </c>
      <c r="C39" s="49" t="s">
        <v>2</v>
      </c>
      <c r="D39" s="49" t="s">
        <v>5</v>
      </c>
      <c r="E39" s="50" t="s">
        <v>99</v>
      </c>
      <c r="F39" s="51"/>
      <c r="G39" s="52">
        <f>G40</f>
        <v>34431.76</v>
      </c>
      <c r="H39" s="86">
        <f>H40</f>
        <v>34431.12</v>
      </c>
    </row>
    <row r="40" spans="1:8" s="19" customFormat="1" ht="38.25">
      <c r="A40" s="40" t="s">
        <v>100</v>
      </c>
      <c r="B40" s="36">
        <v>814</v>
      </c>
      <c r="C40" s="37" t="s">
        <v>2</v>
      </c>
      <c r="D40" s="37" t="s">
        <v>5</v>
      </c>
      <c r="E40" s="38" t="s">
        <v>99</v>
      </c>
      <c r="F40" s="41">
        <v>121</v>
      </c>
      <c r="G40" s="46">
        <v>34431.76</v>
      </c>
      <c r="H40" s="8">
        <v>34431.12</v>
      </c>
    </row>
    <row r="41" spans="1:8" s="19" customFormat="1" ht="12.75">
      <c r="A41" s="40"/>
      <c r="B41" s="36"/>
      <c r="C41" s="37"/>
      <c r="D41" s="37"/>
      <c r="E41" s="38"/>
      <c r="F41" s="41"/>
      <c r="G41" s="46"/>
      <c r="H41" s="8"/>
    </row>
    <row r="42" spans="1:8" s="19" customFormat="1" ht="12.75">
      <c r="A42" s="47" t="s">
        <v>101</v>
      </c>
      <c r="B42" s="48">
        <v>814</v>
      </c>
      <c r="C42" s="49" t="s">
        <v>2</v>
      </c>
      <c r="D42" s="49" t="s">
        <v>5</v>
      </c>
      <c r="E42" s="50" t="s">
        <v>46</v>
      </c>
      <c r="F42" s="39"/>
      <c r="G42" s="7">
        <f>G43</f>
        <v>87500</v>
      </c>
      <c r="H42" s="7">
        <f>H43</f>
        <v>87500</v>
      </c>
    </row>
    <row r="43" spans="1:8" s="19" customFormat="1" ht="51">
      <c r="A43" s="40" t="s">
        <v>102</v>
      </c>
      <c r="B43" s="36">
        <v>814</v>
      </c>
      <c r="C43" s="37" t="s">
        <v>2</v>
      </c>
      <c r="D43" s="37" t="s">
        <v>5</v>
      </c>
      <c r="E43" s="53" t="s">
        <v>58</v>
      </c>
      <c r="F43" s="39"/>
      <c r="G43" s="8">
        <f>G44</f>
        <v>87500</v>
      </c>
      <c r="H43" s="8">
        <f>H44</f>
        <v>87500</v>
      </c>
    </row>
    <row r="44" spans="1:8" s="19" customFormat="1" ht="51">
      <c r="A44" s="40" t="s">
        <v>49</v>
      </c>
      <c r="B44" s="36">
        <v>814</v>
      </c>
      <c r="C44" s="37" t="s">
        <v>2</v>
      </c>
      <c r="D44" s="37" t="s">
        <v>5</v>
      </c>
      <c r="E44" s="53" t="s">
        <v>58</v>
      </c>
      <c r="F44" s="39">
        <v>200</v>
      </c>
      <c r="G44" s="8">
        <f>G46</f>
        <v>87500</v>
      </c>
      <c r="H44" s="85">
        <f>H45</f>
        <v>87500</v>
      </c>
    </row>
    <row r="45" spans="1:8" s="19" customFormat="1" ht="51">
      <c r="A45" s="40" t="s">
        <v>51</v>
      </c>
      <c r="B45" s="36">
        <v>814</v>
      </c>
      <c r="C45" s="37" t="s">
        <v>2</v>
      </c>
      <c r="D45" s="37" t="s">
        <v>5</v>
      </c>
      <c r="E45" s="53" t="s">
        <v>58</v>
      </c>
      <c r="F45" s="54">
        <v>240</v>
      </c>
      <c r="G45" s="55">
        <f>G46</f>
        <v>87500</v>
      </c>
      <c r="H45" s="8">
        <f>H46</f>
        <v>87500</v>
      </c>
    </row>
    <row r="46" spans="1:8" s="19" customFormat="1" ht="26.25" thickBot="1">
      <c r="A46" s="42" t="s">
        <v>94</v>
      </c>
      <c r="B46" s="43">
        <v>814</v>
      </c>
      <c r="C46" s="44" t="s">
        <v>2</v>
      </c>
      <c r="D46" s="44" t="s">
        <v>5</v>
      </c>
      <c r="E46" s="56" t="s">
        <v>58</v>
      </c>
      <c r="F46" s="57">
        <v>247</v>
      </c>
      <c r="G46" s="58">
        <v>87500</v>
      </c>
      <c r="H46" s="8">
        <v>87500</v>
      </c>
    </row>
    <row r="47" spans="1:8" s="19" customFormat="1" ht="64.5" thickBot="1">
      <c r="A47" s="59" t="s">
        <v>103</v>
      </c>
      <c r="B47" s="21">
        <v>814</v>
      </c>
      <c r="C47" s="22" t="s">
        <v>2</v>
      </c>
      <c r="D47" s="22" t="s">
        <v>6</v>
      </c>
      <c r="E47" s="23"/>
      <c r="F47" s="24"/>
      <c r="G47" s="25">
        <f>G48</f>
        <v>3722</v>
      </c>
      <c r="H47" s="7">
        <f>H48</f>
        <v>3722</v>
      </c>
    </row>
    <row r="48" spans="1:8" s="19" customFormat="1" ht="25.5">
      <c r="A48" s="60" t="s">
        <v>104</v>
      </c>
      <c r="B48" s="30">
        <v>814</v>
      </c>
      <c r="C48" s="31" t="s">
        <v>2</v>
      </c>
      <c r="D48" s="31" t="s">
        <v>6</v>
      </c>
      <c r="E48" s="32" t="s">
        <v>59</v>
      </c>
      <c r="F48" s="33"/>
      <c r="G48" s="34">
        <f>G49</f>
        <v>3722</v>
      </c>
      <c r="H48" s="8">
        <f>H49</f>
        <v>3722</v>
      </c>
    </row>
    <row r="49" spans="1:8" s="19" customFormat="1" ht="63.75">
      <c r="A49" s="61" t="s">
        <v>103</v>
      </c>
      <c r="B49" s="36">
        <v>814</v>
      </c>
      <c r="C49" s="37" t="s">
        <v>2</v>
      </c>
      <c r="D49" s="37" t="s">
        <v>6</v>
      </c>
      <c r="E49" s="38" t="s">
        <v>39</v>
      </c>
      <c r="F49" s="39"/>
      <c r="G49" s="8">
        <f>G51</f>
        <v>3722</v>
      </c>
      <c r="H49" s="85">
        <f>H50</f>
        <v>3722</v>
      </c>
    </row>
    <row r="50" spans="1:8" s="19" customFormat="1" ht="102">
      <c r="A50" s="61" t="s">
        <v>105</v>
      </c>
      <c r="B50" s="36">
        <v>814</v>
      </c>
      <c r="C50" s="37" t="s">
        <v>2</v>
      </c>
      <c r="D50" s="37" t="s">
        <v>6</v>
      </c>
      <c r="E50" s="38" t="s">
        <v>60</v>
      </c>
      <c r="F50" s="39">
        <v>500</v>
      </c>
      <c r="G50" s="8">
        <f>G51</f>
        <v>3722</v>
      </c>
      <c r="H50" s="8">
        <f>H51</f>
        <v>3722</v>
      </c>
    </row>
    <row r="51" spans="1:8" s="19" customFormat="1" ht="28.5" customHeight="1" thickBot="1">
      <c r="A51" s="42" t="s">
        <v>28</v>
      </c>
      <c r="B51" s="43">
        <v>814</v>
      </c>
      <c r="C51" s="44" t="s">
        <v>2</v>
      </c>
      <c r="D51" s="44" t="s">
        <v>6</v>
      </c>
      <c r="E51" s="16" t="s">
        <v>60</v>
      </c>
      <c r="F51" s="57">
        <v>540</v>
      </c>
      <c r="G51" s="58">
        <v>3722</v>
      </c>
      <c r="H51" s="8">
        <v>3722</v>
      </c>
    </row>
    <row r="52" spans="1:8" s="19" customFormat="1" ht="2.25" customHeight="1" hidden="1" thickBot="1">
      <c r="A52" s="20" t="s">
        <v>8</v>
      </c>
      <c r="B52" s="21">
        <v>814</v>
      </c>
      <c r="C52" s="22" t="s">
        <v>2</v>
      </c>
      <c r="D52" s="22" t="s">
        <v>7</v>
      </c>
      <c r="E52" s="23"/>
      <c r="F52" s="24"/>
      <c r="G52" s="25">
        <f aca="true" t="shared" si="1" ref="G52:H55">G53</f>
        <v>0</v>
      </c>
      <c r="H52" s="85">
        <f t="shared" si="1"/>
        <v>0</v>
      </c>
    </row>
    <row r="53" spans="1:8" s="19" customFormat="1" ht="13.5" hidden="1" thickBot="1">
      <c r="A53" s="29" t="s">
        <v>61</v>
      </c>
      <c r="B53" s="30">
        <v>814</v>
      </c>
      <c r="C53" s="31" t="s">
        <v>2</v>
      </c>
      <c r="D53" s="31" t="s">
        <v>7</v>
      </c>
      <c r="E53" s="32" t="s">
        <v>47</v>
      </c>
      <c r="F53" s="62"/>
      <c r="G53" s="34">
        <f t="shared" si="1"/>
        <v>0</v>
      </c>
      <c r="H53" s="8">
        <f t="shared" si="1"/>
        <v>0</v>
      </c>
    </row>
    <row r="54" spans="1:8" s="19" customFormat="1" ht="39" hidden="1" thickBot="1">
      <c r="A54" s="40" t="s">
        <v>62</v>
      </c>
      <c r="B54" s="36">
        <v>814</v>
      </c>
      <c r="C54" s="37" t="s">
        <v>2</v>
      </c>
      <c r="D54" s="37" t="s">
        <v>7</v>
      </c>
      <c r="E54" s="38" t="s">
        <v>33</v>
      </c>
      <c r="F54" s="39"/>
      <c r="G54" s="8">
        <f t="shared" si="1"/>
        <v>0</v>
      </c>
      <c r="H54" s="85">
        <f t="shared" si="1"/>
        <v>0</v>
      </c>
    </row>
    <row r="55" spans="1:8" s="19" customFormat="1" ht="13.5" hidden="1" thickBot="1">
      <c r="A55" s="40" t="s">
        <v>63</v>
      </c>
      <c r="B55" s="36">
        <v>814</v>
      </c>
      <c r="C55" s="37" t="s">
        <v>2</v>
      </c>
      <c r="D55" s="37" t="s">
        <v>7</v>
      </c>
      <c r="E55" s="38" t="s">
        <v>33</v>
      </c>
      <c r="F55" s="39">
        <v>800</v>
      </c>
      <c r="G55" s="8">
        <f t="shared" si="1"/>
        <v>0</v>
      </c>
      <c r="H55" s="8">
        <f t="shared" si="1"/>
        <v>0</v>
      </c>
    </row>
    <row r="56" spans="1:8" s="19" customFormat="1" ht="13.5" hidden="1" thickBot="1">
      <c r="A56" s="42" t="s">
        <v>25</v>
      </c>
      <c r="B56" s="43">
        <v>814</v>
      </c>
      <c r="C56" s="44" t="s">
        <v>2</v>
      </c>
      <c r="D56" s="44" t="s">
        <v>7</v>
      </c>
      <c r="E56" s="16" t="s">
        <v>33</v>
      </c>
      <c r="F56" s="57">
        <v>870</v>
      </c>
      <c r="G56" s="58">
        <v>0</v>
      </c>
      <c r="H56" s="10">
        <v>0</v>
      </c>
    </row>
    <row r="57" spans="1:8" s="19" customFormat="1" ht="12.75">
      <c r="A57" s="63"/>
      <c r="B57" s="64"/>
      <c r="C57" s="65"/>
      <c r="D57" s="65"/>
      <c r="E57" s="66"/>
      <c r="F57" s="67"/>
      <c r="G57" s="68"/>
      <c r="H57" s="10"/>
    </row>
    <row r="58" spans="1:8" s="19" customFormat="1" ht="25.5">
      <c r="A58" s="47" t="s">
        <v>45</v>
      </c>
      <c r="B58" s="48">
        <v>814</v>
      </c>
      <c r="C58" s="37"/>
      <c r="D58" s="37"/>
      <c r="E58" s="38"/>
      <c r="F58" s="39"/>
      <c r="G58" s="7">
        <f>G59</f>
        <v>70.25000000000001</v>
      </c>
      <c r="H58" s="7">
        <f>H59</f>
        <v>70.25</v>
      </c>
    </row>
    <row r="59" spans="1:8" s="19" customFormat="1" ht="38.25">
      <c r="A59" s="40" t="s">
        <v>106</v>
      </c>
      <c r="B59" s="36">
        <v>814</v>
      </c>
      <c r="C59" s="37" t="s">
        <v>2</v>
      </c>
      <c r="D59" s="37" t="s">
        <v>21</v>
      </c>
      <c r="E59" s="38" t="s">
        <v>107</v>
      </c>
      <c r="F59" s="39"/>
      <c r="G59" s="8">
        <f>G60</f>
        <v>70.25000000000001</v>
      </c>
      <c r="H59" s="8">
        <f>H60</f>
        <v>70.25</v>
      </c>
    </row>
    <row r="60" spans="1:8" s="19" customFormat="1" ht="63.75">
      <c r="A60" s="40" t="s">
        <v>64</v>
      </c>
      <c r="B60" s="36">
        <v>814</v>
      </c>
      <c r="C60" s="37" t="s">
        <v>2</v>
      </c>
      <c r="D60" s="37" t="s">
        <v>21</v>
      </c>
      <c r="E60" s="38" t="s">
        <v>65</v>
      </c>
      <c r="F60" s="39">
        <v>853</v>
      </c>
      <c r="G60" s="8">
        <f>63.2+6.01+1.04</f>
        <v>70.25000000000001</v>
      </c>
      <c r="H60" s="8">
        <v>70.25</v>
      </c>
    </row>
    <row r="61" spans="1:8" s="19" customFormat="1" ht="12.75">
      <c r="A61" s="40"/>
      <c r="B61" s="36"/>
      <c r="C61" s="37"/>
      <c r="D61" s="37"/>
      <c r="E61" s="38"/>
      <c r="F61" s="39"/>
      <c r="G61" s="8"/>
      <c r="H61" s="9"/>
    </row>
    <row r="62" spans="1:8" s="19" customFormat="1" ht="12.75">
      <c r="A62" s="69" t="s">
        <v>66</v>
      </c>
      <c r="B62" s="70">
        <v>814</v>
      </c>
      <c r="C62" s="71" t="s">
        <v>3</v>
      </c>
      <c r="D62" s="71"/>
      <c r="E62" s="32"/>
      <c r="F62" s="62"/>
      <c r="G62" s="72">
        <f>G63</f>
        <v>460608.21</v>
      </c>
      <c r="H62" s="72">
        <f>H63</f>
        <v>460608.21</v>
      </c>
    </row>
    <row r="63" spans="1:8" s="19" customFormat="1" ht="25.5">
      <c r="A63" s="73" t="s">
        <v>108</v>
      </c>
      <c r="B63" s="48">
        <v>814</v>
      </c>
      <c r="C63" s="49" t="s">
        <v>3</v>
      </c>
      <c r="D63" s="49" t="s">
        <v>4</v>
      </c>
      <c r="E63" s="38"/>
      <c r="F63" s="39"/>
      <c r="G63" s="7">
        <f>G65</f>
        <v>460608.21</v>
      </c>
      <c r="H63" s="7">
        <f>H65</f>
        <v>460608.21</v>
      </c>
    </row>
    <row r="64" spans="1:8" s="19" customFormat="1" ht="12.75">
      <c r="A64" s="74" t="s">
        <v>67</v>
      </c>
      <c r="B64" s="48">
        <v>814</v>
      </c>
      <c r="C64" s="49" t="s">
        <v>3</v>
      </c>
      <c r="D64" s="49" t="s">
        <v>4</v>
      </c>
      <c r="E64" s="38" t="s">
        <v>109</v>
      </c>
      <c r="F64" s="39"/>
      <c r="G64" s="8">
        <f>G65</f>
        <v>460608.21</v>
      </c>
      <c r="H64" s="8">
        <f>H65</f>
        <v>460608.21</v>
      </c>
    </row>
    <row r="65" spans="1:8" s="19" customFormat="1" ht="51">
      <c r="A65" s="75" t="s">
        <v>68</v>
      </c>
      <c r="B65" s="36">
        <v>814</v>
      </c>
      <c r="C65" s="37" t="s">
        <v>3</v>
      </c>
      <c r="D65" s="37" t="s">
        <v>4</v>
      </c>
      <c r="E65" s="53" t="s">
        <v>34</v>
      </c>
      <c r="F65" s="41"/>
      <c r="G65" s="9">
        <f>G66+G67+G68+G69</f>
        <v>460608.21</v>
      </c>
      <c r="H65" s="9">
        <f>H66+H67+H68+H69</f>
        <v>460608.21</v>
      </c>
    </row>
    <row r="66" spans="1:8" s="19" customFormat="1" ht="38.25">
      <c r="A66" s="74" t="s">
        <v>110</v>
      </c>
      <c r="B66" s="36">
        <v>814</v>
      </c>
      <c r="C66" s="37" t="s">
        <v>3</v>
      </c>
      <c r="D66" s="37" t="s">
        <v>4</v>
      </c>
      <c r="E66" s="53" t="s">
        <v>34</v>
      </c>
      <c r="F66" s="41">
        <v>121</v>
      </c>
      <c r="G66" s="9">
        <f>285200+21000+12768.33</f>
        <v>318968.33</v>
      </c>
      <c r="H66" s="8">
        <v>318968.33</v>
      </c>
    </row>
    <row r="67" spans="1:8" s="19" customFormat="1" ht="51">
      <c r="A67" s="74" t="s">
        <v>51</v>
      </c>
      <c r="B67" s="36">
        <v>814</v>
      </c>
      <c r="C67" s="37" t="s">
        <v>3</v>
      </c>
      <c r="D67" s="37" t="s">
        <v>4</v>
      </c>
      <c r="E67" s="53" t="s">
        <v>34</v>
      </c>
      <c r="F67" s="41">
        <v>122</v>
      </c>
      <c r="G67" s="9">
        <f>1064+2</f>
        <v>1066</v>
      </c>
      <c r="H67" s="87">
        <v>1066</v>
      </c>
    </row>
    <row r="68" spans="1:8" s="19" customFormat="1" ht="51">
      <c r="A68" s="74" t="s">
        <v>69</v>
      </c>
      <c r="B68" s="36">
        <v>814</v>
      </c>
      <c r="C68" s="37" t="s">
        <v>3</v>
      </c>
      <c r="D68" s="37" t="s">
        <v>4</v>
      </c>
      <c r="E68" s="53" t="s">
        <v>34</v>
      </c>
      <c r="F68" s="39">
        <v>129</v>
      </c>
      <c r="G68" s="8">
        <f>87455+8370.37-2-3614.95</f>
        <v>92208.42</v>
      </c>
      <c r="H68" s="10">
        <v>92208.42</v>
      </c>
    </row>
    <row r="69" spans="1:8" s="19" customFormat="1" ht="51">
      <c r="A69" s="76" t="s">
        <v>49</v>
      </c>
      <c r="B69" s="36">
        <v>814</v>
      </c>
      <c r="C69" s="37" t="s">
        <v>3</v>
      </c>
      <c r="D69" s="37" t="s">
        <v>4</v>
      </c>
      <c r="E69" s="53" t="s">
        <v>34</v>
      </c>
      <c r="F69" s="54">
        <v>200</v>
      </c>
      <c r="G69" s="55">
        <f>G71+G72</f>
        <v>48365.46</v>
      </c>
      <c r="H69" s="55">
        <f>H71+H72</f>
        <v>48365.46</v>
      </c>
    </row>
    <row r="70" spans="1:8" s="19" customFormat="1" ht="51">
      <c r="A70" s="40" t="s">
        <v>51</v>
      </c>
      <c r="B70" s="36">
        <v>814</v>
      </c>
      <c r="C70" s="37" t="s">
        <v>3</v>
      </c>
      <c r="D70" s="37" t="s">
        <v>4</v>
      </c>
      <c r="E70" s="53" t="s">
        <v>34</v>
      </c>
      <c r="F70" s="54">
        <v>240</v>
      </c>
      <c r="G70" s="55">
        <f>G71+G72</f>
        <v>48365.46</v>
      </c>
      <c r="H70" s="55">
        <f>H71+H72</f>
        <v>48365.46</v>
      </c>
    </row>
    <row r="71" spans="1:8" s="19" customFormat="1" ht="26.25" thickBot="1">
      <c r="A71" s="77" t="s">
        <v>24</v>
      </c>
      <c r="B71" s="43">
        <v>814</v>
      </c>
      <c r="C71" s="44" t="s">
        <v>3</v>
      </c>
      <c r="D71" s="44" t="s">
        <v>4</v>
      </c>
      <c r="E71" s="56" t="s">
        <v>34</v>
      </c>
      <c r="F71" s="57">
        <v>244</v>
      </c>
      <c r="G71" s="58">
        <f>57518.84-41063.9-9153.38</f>
        <v>7301.559999999996</v>
      </c>
      <c r="H71" s="8">
        <v>7301.56</v>
      </c>
    </row>
    <row r="72" spans="1:8" s="19" customFormat="1" ht="25.5">
      <c r="A72" s="78" t="s">
        <v>111</v>
      </c>
      <c r="B72" s="30">
        <v>814</v>
      </c>
      <c r="C72" s="31" t="s">
        <v>3</v>
      </c>
      <c r="D72" s="31" t="s">
        <v>4</v>
      </c>
      <c r="E72" s="53" t="s">
        <v>34</v>
      </c>
      <c r="F72" s="33">
        <v>247</v>
      </c>
      <c r="G72" s="34">
        <v>41063.9</v>
      </c>
      <c r="H72" s="8">
        <v>41063.9</v>
      </c>
    </row>
    <row r="73" spans="1:8" s="19" customFormat="1" ht="12.75">
      <c r="A73" s="29"/>
      <c r="B73" s="30"/>
      <c r="C73" s="31"/>
      <c r="D73" s="31"/>
      <c r="E73" s="32"/>
      <c r="F73" s="33"/>
      <c r="G73" s="34"/>
      <c r="H73" s="8"/>
    </row>
    <row r="74" spans="1:8" s="19" customFormat="1" ht="38.25">
      <c r="A74" s="47" t="s">
        <v>70</v>
      </c>
      <c r="B74" s="48">
        <v>814</v>
      </c>
      <c r="C74" s="49" t="s">
        <v>4</v>
      </c>
      <c r="D74" s="49"/>
      <c r="E74" s="38"/>
      <c r="F74" s="79"/>
      <c r="G74" s="7"/>
      <c r="H74" s="8"/>
    </row>
    <row r="75" spans="1:8" s="19" customFormat="1" ht="25.5">
      <c r="A75" s="84" t="s">
        <v>10</v>
      </c>
      <c r="B75" s="48">
        <v>814</v>
      </c>
      <c r="C75" s="49" t="s">
        <v>4</v>
      </c>
      <c r="D75" s="49" t="s">
        <v>11</v>
      </c>
      <c r="E75" s="50"/>
      <c r="F75" s="79"/>
      <c r="G75" s="7">
        <f aca="true" t="shared" si="2" ref="G75:H77">G76</f>
        <v>23373.69</v>
      </c>
      <c r="H75" s="11">
        <f t="shared" si="2"/>
        <v>23373.69</v>
      </c>
    </row>
    <row r="76" spans="1:8" s="19" customFormat="1" ht="25.5">
      <c r="A76" s="35" t="s">
        <v>71</v>
      </c>
      <c r="B76" s="36">
        <v>814</v>
      </c>
      <c r="C76" s="37" t="s">
        <v>4</v>
      </c>
      <c r="D76" s="37" t="s">
        <v>11</v>
      </c>
      <c r="E76" s="38" t="s">
        <v>35</v>
      </c>
      <c r="F76" s="39"/>
      <c r="G76" s="8">
        <f t="shared" si="2"/>
        <v>23373.69</v>
      </c>
      <c r="H76" s="9">
        <f t="shared" si="2"/>
        <v>23373.69</v>
      </c>
    </row>
    <row r="77" spans="1:8" s="19" customFormat="1" ht="51">
      <c r="A77" s="40" t="s">
        <v>72</v>
      </c>
      <c r="B77" s="36">
        <v>814</v>
      </c>
      <c r="C77" s="37" t="s">
        <v>4</v>
      </c>
      <c r="D77" s="37" t="s">
        <v>11</v>
      </c>
      <c r="E77" s="38" t="s">
        <v>36</v>
      </c>
      <c r="F77" s="39"/>
      <c r="G77" s="8">
        <f t="shared" si="2"/>
        <v>23373.69</v>
      </c>
      <c r="H77" s="8">
        <f t="shared" si="2"/>
        <v>23373.69</v>
      </c>
    </row>
    <row r="78" spans="1:8" s="19" customFormat="1" ht="51">
      <c r="A78" s="80" t="s">
        <v>48</v>
      </c>
      <c r="B78" s="36">
        <v>814</v>
      </c>
      <c r="C78" s="37" t="s">
        <v>4</v>
      </c>
      <c r="D78" s="37" t="s">
        <v>11</v>
      </c>
      <c r="E78" s="38" t="s">
        <v>36</v>
      </c>
      <c r="F78" s="39">
        <v>200</v>
      </c>
      <c r="G78" s="8">
        <f>G80</f>
        <v>23373.69</v>
      </c>
      <c r="H78" s="8">
        <f>H79</f>
        <v>23373.69</v>
      </c>
    </row>
    <row r="79" spans="1:8" s="19" customFormat="1" ht="51">
      <c r="A79" s="40" t="s">
        <v>51</v>
      </c>
      <c r="B79" s="36">
        <v>814</v>
      </c>
      <c r="C79" s="37" t="s">
        <v>4</v>
      </c>
      <c r="D79" s="37" t="s">
        <v>11</v>
      </c>
      <c r="E79" s="38" t="s">
        <v>36</v>
      </c>
      <c r="F79" s="39">
        <v>240</v>
      </c>
      <c r="G79" s="8">
        <f>G80</f>
        <v>23373.69</v>
      </c>
      <c r="H79" s="8">
        <f>H80</f>
        <v>23373.69</v>
      </c>
    </row>
    <row r="80" spans="1:8" s="19" customFormat="1" ht="25.5">
      <c r="A80" s="61" t="s">
        <v>24</v>
      </c>
      <c r="B80" s="36">
        <v>814</v>
      </c>
      <c r="C80" s="37" t="s">
        <v>4</v>
      </c>
      <c r="D80" s="37" t="s">
        <v>11</v>
      </c>
      <c r="E80" s="38" t="s">
        <v>36</v>
      </c>
      <c r="F80" s="39">
        <v>244</v>
      </c>
      <c r="G80" s="8">
        <f>30000-6626.31</f>
        <v>23373.69</v>
      </c>
      <c r="H80" s="8">
        <v>23373.69</v>
      </c>
    </row>
    <row r="81" spans="1:8" s="19" customFormat="1" ht="12.75">
      <c r="A81" s="40"/>
      <c r="B81" s="36"/>
      <c r="C81" s="37"/>
      <c r="D81" s="37"/>
      <c r="E81" s="38"/>
      <c r="F81" s="39"/>
      <c r="G81" s="8"/>
      <c r="H81" s="8"/>
    </row>
    <row r="82" spans="1:8" s="19" customFormat="1" ht="12.75">
      <c r="A82" s="47" t="s">
        <v>73</v>
      </c>
      <c r="B82" s="48">
        <v>814</v>
      </c>
      <c r="C82" s="49" t="s">
        <v>5</v>
      </c>
      <c r="D82" s="49" t="s">
        <v>27</v>
      </c>
      <c r="E82" s="38"/>
      <c r="F82" s="51"/>
      <c r="G82" s="11">
        <f>G83+G89</f>
        <v>231354</v>
      </c>
      <c r="H82" s="11">
        <f>H83+H89</f>
        <v>231354</v>
      </c>
    </row>
    <row r="83" spans="1:8" s="19" customFormat="1" ht="25.5">
      <c r="A83" s="47" t="s">
        <v>74</v>
      </c>
      <c r="B83" s="48">
        <v>814</v>
      </c>
      <c r="C83" s="49" t="s">
        <v>5</v>
      </c>
      <c r="D83" s="49" t="s">
        <v>9</v>
      </c>
      <c r="E83" s="38"/>
      <c r="F83" s="41"/>
      <c r="G83" s="9">
        <f>G84</f>
        <v>221154</v>
      </c>
      <c r="H83" s="8">
        <f>H84</f>
        <v>221154</v>
      </c>
    </row>
    <row r="84" spans="1:8" s="19" customFormat="1" ht="127.5">
      <c r="A84" s="35" t="s">
        <v>112</v>
      </c>
      <c r="B84" s="36">
        <v>814</v>
      </c>
      <c r="C84" s="37" t="s">
        <v>5</v>
      </c>
      <c r="D84" s="37" t="s">
        <v>9</v>
      </c>
      <c r="E84" s="38" t="s">
        <v>41</v>
      </c>
      <c r="F84" s="39"/>
      <c r="G84" s="8">
        <f>G85</f>
        <v>221154</v>
      </c>
      <c r="H84" s="85">
        <f>H85</f>
        <v>221154</v>
      </c>
    </row>
    <row r="85" spans="1:8" s="19" customFormat="1" ht="51">
      <c r="A85" s="80" t="s">
        <v>48</v>
      </c>
      <c r="B85" s="36">
        <v>814</v>
      </c>
      <c r="C85" s="37" t="s">
        <v>5</v>
      </c>
      <c r="D85" s="37" t="s">
        <v>9</v>
      </c>
      <c r="E85" s="38" t="s">
        <v>113</v>
      </c>
      <c r="F85" s="39">
        <v>200</v>
      </c>
      <c r="G85" s="8">
        <f>G87</f>
        <v>221154</v>
      </c>
      <c r="H85" s="85">
        <f>H86</f>
        <v>221154</v>
      </c>
    </row>
    <row r="86" spans="1:8" s="19" customFormat="1" ht="51">
      <c r="A86" s="40" t="s">
        <v>51</v>
      </c>
      <c r="B86" s="36">
        <v>814</v>
      </c>
      <c r="C86" s="37" t="s">
        <v>5</v>
      </c>
      <c r="D86" s="37" t="s">
        <v>9</v>
      </c>
      <c r="E86" s="38" t="s">
        <v>113</v>
      </c>
      <c r="F86" s="39">
        <v>240</v>
      </c>
      <c r="G86" s="8">
        <f>G87</f>
        <v>221154</v>
      </c>
      <c r="H86" s="9">
        <f>H87</f>
        <v>221154</v>
      </c>
    </row>
    <row r="87" spans="1:8" s="19" customFormat="1" ht="25.5">
      <c r="A87" s="61" t="s">
        <v>24</v>
      </c>
      <c r="B87" s="36">
        <v>814</v>
      </c>
      <c r="C87" s="37" t="s">
        <v>5</v>
      </c>
      <c r="D87" s="37" t="s">
        <v>9</v>
      </c>
      <c r="E87" s="38" t="s">
        <v>113</v>
      </c>
      <c r="F87" s="39">
        <v>244</v>
      </c>
      <c r="G87" s="8">
        <v>221154</v>
      </c>
      <c r="H87" s="8">
        <v>221154</v>
      </c>
    </row>
    <row r="88" spans="1:8" s="19" customFormat="1" ht="12.75">
      <c r="A88" s="61"/>
      <c r="B88" s="36"/>
      <c r="C88" s="37"/>
      <c r="D88" s="37"/>
      <c r="E88" s="38"/>
      <c r="F88" s="39"/>
      <c r="G88" s="8"/>
      <c r="H88" s="8"/>
    </row>
    <row r="89" spans="1:8" s="19" customFormat="1" ht="25.5">
      <c r="A89" s="47" t="s">
        <v>75</v>
      </c>
      <c r="B89" s="48">
        <v>814</v>
      </c>
      <c r="C89" s="49" t="s">
        <v>5</v>
      </c>
      <c r="D89" s="49" t="s">
        <v>76</v>
      </c>
      <c r="E89" s="38"/>
      <c r="F89" s="41"/>
      <c r="G89" s="11">
        <f aca="true" t="shared" si="3" ref="G89:H93">G90</f>
        <v>10200</v>
      </c>
      <c r="H89" s="7">
        <f t="shared" si="3"/>
        <v>10200</v>
      </c>
    </row>
    <row r="90" spans="1:8" s="19" customFormat="1" ht="38.25">
      <c r="A90" s="47" t="s">
        <v>114</v>
      </c>
      <c r="B90" s="36">
        <v>814</v>
      </c>
      <c r="C90" s="37" t="s">
        <v>5</v>
      </c>
      <c r="D90" s="37" t="s">
        <v>76</v>
      </c>
      <c r="E90" s="38" t="s">
        <v>77</v>
      </c>
      <c r="F90" s="41"/>
      <c r="G90" s="9">
        <f t="shared" si="3"/>
        <v>10200</v>
      </c>
      <c r="H90" s="9">
        <f t="shared" si="3"/>
        <v>10200</v>
      </c>
    </row>
    <row r="91" spans="1:8" s="19" customFormat="1" ht="38.25">
      <c r="A91" s="40" t="s">
        <v>78</v>
      </c>
      <c r="B91" s="36">
        <v>814</v>
      </c>
      <c r="C91" s="37" t="s">
        <v>5</v>
      </c>
      <c r="D91" s="37" t="s">
        <v>76</v>
      </c>
      <c r="E91" s="38" t="s">
        <v>79</v>
      </c>
      <c r="F91" s="39"/>
      <c r="G91" s="8">
        <f t="shared" si="3"/>
        <v>10200</v>
      </c>
      <c r="H91" s="85">
        <f t="shared" si="3"/>
        <v>10200</v>
      </c>
    </row>
    <row r="92" spans="1:8" s="19" customFormat="1" ht="51">
      <c r="A92" s="40" t="s">
        <v>49</v>
      </c>
      <c r="B92" s="36">
        <v>814</v>
      </c>
      <c r="C92" s="37" t="s">
        <v>5</v>
      </c>
      <c r="D92" s="37" t="s">
        <v>76</v>
      </c>
      <c r="E92" s="38" t="s">
        <v>79</v>
      </c>
      <c r="F92" s="39">
        <v>200</v>
      </c>
      <c r="G92" s="8">
        <f t="shared" si="3"/>
        <v>10200</v>
      </c>
      <c r="H92" s="8">
        <f t="shared" si="3"/>
        <v>10200</v>
      </c>
    </row>
    <row r="93" spans="1:8" s="19" customFormat="1" ht="51">
      <c r="A93" s="40" t="s">
        <v>51</v>
      </c>
      <c r="B93" s="36">
        <v>814</v>
      </c>
      <c r="C93" s="37" t="s">
        <v>5</v>
      </c>
      <c r="D93" s="37" t="s">
        <v>76</v>
      </c>
      <c r="E93" s="38" t="s">
        <v>79</v>
      </c>
      <c r="F93" s="39">
        <v>240</v>
      </c>
      <c r="G93" s="8">
        <f t="shared" si="3"/>
        <v>10200</v>
      </c>
      <c r="H93" s="8">
        <f t="shared" si="3"/>
        <v>10200</v>
      </c>
    </row>
    <row r="94" spans="1:8" s="19" customFormat="1" ht="25.5">
      <c r="A94" s="40" t="s">
        <v>24</v>
      </c>
      <c r="B94" s="36">
        <v>814</v>
      </c>
      <c r="C94" s="37" t="s">
        <v>5</v>
      </c>
      <c r="D94" s="37" t="s">
        <v>76</v>
      </c>
      <c r="E94" s="38" t="s">
        <v>79</v>
      </c>
      <c r="F94" s="39">
        <v>244</v>
      </c>
      <c r="G94" s="8">
        <v>10200</v>
      </c>
      <c r="H94" s="9">
        <v>10200</v>
      </c>
    </row>
    <row r="95" spans="1:8" s="19" customFormat="1" ht="12.75">
      <c r="A95" s="40"/>
      <c r="B95" s="36"/>
      <c r="C95" s="37"/>
      <c r="D95" s="37"/>
      <c r="E95" s="38"/>
      <c r="F95" s="39"/>
      <c r="G95" s="8"/>
      <c r="H95" s="9"/>
    </row>
    <row r="96" spans="1:8" s="19" customFormat="1" ht="25.5">
      <c r="A96" s="47" t="s">
        <v>80</v>
      </c>
      <c r="B96" s="48">
        <v>814</v>
      </c>
      <c r="C96" s="49" t="s">
        <v>12</v>
      </c>
      <c r="D96" s="49" t="s">
        <v>27</v>
      </c>
      <c r="E96" s="38"/>
      <c r="F96" s="51"/>
      <c r="G96" s="11">
        <f>G97+G101</f>
        <v>4748000.26</v>
      </c>
      <c r="H96" s="11">
        <f>H97+H101</f>
        <v>4748000.26</v>
      </c>
    </row>
    <row r="97" spans="1:8" s="19" customFormat="1" ht="0.75" customHeight="1">
      <c r="A97" s="47" t="s">
        <v>13</v>
      </c>
      <c r="B97" s="48">
        <v>814</v>
      </c>
      <c r="C97" s="49" t="s">
        <v>12</v>
      </c>
      <c r="D97" s="49" t="s">
        <v>3</v>
      </c>
      <c r="E97" s="38"/>
      <c r="F97" s="39"/>
      <c r="G97" s="8">
        <f>G98</f>
        <v>0</v>
      </c>
      <c r="H97" s="9">
        <f>H98</f>
        <v>0</v>
      </c>
    </row>
    <row r="98" spans="1:8" s="19" customFormat="1" ht="25.5" hidden="1">
      <c r="A98" s="40" t="s">
        <v>81</v>
      </c>
      <c r="B98" s="36">
        <v>814</v>
      </c>
      <c r="C98" s="37" t="s">
        <v>12</v>
      </c>
      <c r="D98" s="37" t="s">
        <v>3</v>
      </c>
      <c r="E98" s="38" t="s">
        <v>82</v>
      </c>
      <c r="F98" s="39"/>
      <c r="G98" s="8">
        <f>G99</f>
        <v>0</v>
      </c>
      <c r="H98" s="9">
        <f>H99</f>
        <v>0</v>
      </c>
    </row>
    <row r="99" spans="1:8" s="19" customFormat="1" ht="25.5" hidden="1">
      <c r="A99" s="40" t="s">
        <v>40</v>
      </c>
      <c r="B99" s="36">
        <v>814</v>
      </c>
      <c r="C99" s="37" t="s">
        <v>12</v>
      </c>
      <c r="D99" s="37" t="s">
        <v>3</v>
      </c>
      <c r="E99" s="38" t="s">
        <v>83</v>
      </c>
      <c r="F99" s="41"/>
      <c r="G99" s="9">
        <f>G100</f>
        <v>0</v>
      </c>
      <c r="H99" s="10">
        <v>0</v>
      </c>
    </row>
    <row r="100" spans="1:8" s="19" customFormat="1" ht="89.25" hidden="1">
      <c r="A100" s="81" t="s">
        <v>84</v>
      </c>
      <c r="B100" s="36">
        <v>814</v>
      </c>
      <c r="C100" s="37" t="s">
        <v>12</v>
      </c>
      <c r="D100" s="37" t="s">
        <v>3</v>
      </c>
      <c r="E100" s="38" t="s">
        <v>83</v>
      </c>
      <c r="F100" s="39">
        <v>811</v>
      </c>
      <c r="G100" s="8">
        <v>0</v>
      </c>
      <c r="H100" s="10"/>
    </row>
    <row r="101" spans="1:8" s="19" customFormat="1" ht="12.75">
      <c r="A101" s="47" t="s">
        <v>17</v>
      </c>
      <c r="B101" s="48">
        <v>814</v>
      </c>
      <c r="C101" s="49" t="s">
        <v>12</v>
      </c>
      <c r="D101" s="49" t="s">
        <v>4</v>
      </c>
      <c r="E101" s="38"/>
      <c r="F101" s="79"/>
      <c r="G101" s="7">
        <f>G102+G106+G110+G115</f>
        <v>4748000.26</v>
      </c>
      <c r="H101" s="7">
        <f>H102+H106+H110+H115</f>
        <v>4748000.26</v>
      </c>
    </row>
    <row r="102" spans="1:8" s="19" customFormat="1" ht="63.75">
      <c r="A102" s="82" t="s">
        <v>115</v>
      </c>
      <c r="B102" s="36">
        <v>814</v>
      </c>
      <c r="C102" s="37" t="s">
        <v>12</v>
      </c>
      <c r="D102" s="37" t="s">
        <v>4</v>
      </c>
      <c r="E102" s="83" t="s">
        <v>50</v>
      </c>
      <c r="F102" s="79"/>
      <c r="G102" s="7">
        <f>G103</f>
        <v>1048246.27</v>
      </c>
      <c r="H102" s="7">
        <f>H103</f>
        <v>1048246.27</v>
      </c>
    </row>
    <row r="103" spans="1:8" s="19" customFormat="1" ht="51">
      <c r="A103" s="80" t="s">
        <v>48</v>
      </c>
      <c r="B103" s="36">
        <v>814</v>
      </c>
      <c r="C103" s="37" t="s">
        <v>12</v>
      </c>
      <c r="D103" s="37" t="s">
        <v>4</v>
      </c>
      <c r="E103" s="83" t="s">
        <v>50</v>
      </c>
      <c r="F103" s="39">
        <v>200</v>
      </c>
      <c r="G103" s="8">
        <f>G105</f>
        <v>1048246.27</v>
      </c>
      <c r="H103" s="8">
        <f>H104</f>
        <v>1048246.27</v>
      </c>
    </row>
    <row r="104" spans="1:8" s="19" customFormat="1" ht="51">
      <c r="A104" s="80" t="s">
        <v>51</v>
      </c>
      <c r="B104" s="36">
        <v>814</v>
      </c>
      <c r="C104" s="37" t="s">
        <v>12</v>
      </c>
      <c r="D104" s="37" t="s">
        <v>4</v>
      </c>
      <c r="E104" s="83" t="s">
        <v>50</v>
      </c>
      <c r="F104" s="39">
        <v>240</v>
      </c>
      <c r="G104" s="8">
        <f>G105</f>
        <v>1048246.27</v>
      </c>
      <c r="H104" s="8">
        <f>H105</f>
        <v>1048246.27</v>
      </c>
    </row>
    <row r="105" spans="1:8" s="19" customFormat="1" ht="25.5">
      <c r="A105" s="80" t="s">
        <v>24</v>
      </c>
      <c r="B105" s="36">
        <v>814</v>
      </c>
      <c r="C105" s="37" t="s">
        <v>12</v>
      </c>
      <c r="D105" s="37" t="s">
        <v>4</v>
      </c>
      <c r="E105" s="83" t="s">
        <v>50</v>
      </c>
      <c r="F105" s="39">
        <v>244</v>
      </c>
      <c r="G105" s="8">
        <v>1048246.27</v>
      </c>
      <c r="H105" s="8">
        <v>1048246.27</v>
      </c>
    </row>
    <row r="106" spans="1:8" s="19" customFormat="1" ht="89.25">
      <c r="A106" s="82" t="s">
        <v>116</v>
      </c>
      <c r="B106" s="48">
        <v>814</v>
      </c>
      <c r="C106" s="49" t="s">
        <v>12</v>
      </c>
      <c r="D106" s="49" t="s">
        <v>4</v>
      </c>
      <c r="E106" s="88" t="s">
        <v>117</v>
      </c>
      <c r="F106" s="79"/>
      <c r="G106" s="7">
        <f aca="true" t="shared" si="4" ref="G106:H108">G107</f>
        <v>1380000</v>
      </c>
      <c r="H106" s="86">
        <f t="shared" si="4"/>
        <v>1380000</v>
      </c>
    </row>
    <row r="107" spans="1:8" s="19" customFormat="1" ht="51">
      <c r="A107" s="80" t="s">
        <v>48</v>
      </c>
      <c r="B107" s="36">
        <v>814</v>
      </c>
      <c r="C107" s="37" t="s">
        <v>12</v>
      </c>
      <c r="D107" s="37" t="s">
        <v>4</v>
      </c>
      <c r="E107" s="83" t="s">
        <v>117</v>
      </c>
      <c r="F107" s="39">
        <v>200</v>
      </c>
      <c r="G107" s="8">
        <f t="shared" si="4"/>
        <v>1380000</v>
      </c>
      <c r="H107" s="8">
        <f t="shared" si="4"/>
        <v>1380000</v>
      </c>
    </row>
    <row r="108" spans="1:8" s="19" customFormat="1" ht="51">
      <c r="A108" s="80" t="s">
        <v>51</v>
      </c>
      <c r="B108" s="36">
        <v>814</v>
      </c>
      <c r="C108" s="37" t="s">
        <v>12</v>
      </c>
      <c r="D108" s="37" t="s">
        <v>4</v>
      </c>
      <c r="E108" s="83" t="s">
        <v>117</v>
      </c>
      <c r="F108" s="39">
        <v>240</v>
      </c>
      <c r="G108" s="8">
        <f t="shared" si="4"/>
        <v>1380000</v>
      </c>
      <c r="H108" s="8">
        <f t="shared" si="4"/>
        <v>1380000</v>
      </c>
    </row>
    <row r="109" spans="1:8" s="19" customFormat="1" ht="25.5">
      <c r="A109" s="80" t="s">
        <v>24</v>
      </c>
      <c r="B109" s="36">
        <v>814</v>
      </c>
      <c r="C109" s="37" t="s">
        <v>12</v>
      </c>
      <c r="D109" s="37" t="s">
        <v>4</v>
      </c>
      <c r="E109" s="83" t="s">
        <v>117</v>
      </c>
      <c r="F109" s="39">
        <v>244</v>
      </c>
      <c r="G109" s="8">
        <f>1173000+207000</f>
        <v>1380000</v>
      </c>
      <c r="H109" s="8">
        <v>1380000</v>
      </c>
    </row>
    <row r="110" spans="1:8" s="19" customFormat="1" ht="12.75">
      <c r="A110" s="47" t="s">
        <v>18</v>
      </c>
      <c r="B110" s="36">
        <v>814</v>
      </c>
      <c r="C110" s="37" t="s">
        <v>12</v>
      </c>
      <c r="D110" s="37" t="s">
        <v>4</v>
      </c>
      <c r="E110" s="38" t="s">
        <v>37</v>
      </c>
      <c r="F110" s="41"/>
      <c r="G110" s="11">
        <f>G111</f>
        <v>988138.3200000001</v>
      </c>
      <c r="H110" s="7">
        <f>H111</f>
        <v>988138.32</v>
      </c>
    </row>
    <row r="111" spans="1:8" s="19" customFormat="1" ht="51">
      <c r="A111" s="40" t="s">
        <v>49</v>
      </c>
      <c r="B111" s="36">
        <v>814</v>
      </c>
      <c r="C111" s="37" t="s">
        <v>12</v>
      </c>
      <c r="D111" s="37" t="s">
        <v>4</v>
      </c>
      <c r="E111" s="38" t="s">
        <v>37</v>
      </c>
      <c r="F111" s="41">
        <v>200</v>
      </c>
      <c r="G111" s="9">
        <f>G113+G114</f>
        <v>988138.3200000001</v>
      </c>
      <c r="H111" s="8">
        <f>H112</f>
        <v>988138.32</v>
      </c>
    </row>
    <row r="112" spans="1:8" s="19" customFormat="1" ht="51">
      <c r="A112" s="40" t="s">
        <v>51</v>
      </c>
      <c r="B112" s="36">
        <v>814</v>
      </c>
      <c r="C112" s="37" t="s">
        <v>12</v>
      </c>
      <c r="D112" s="37" t="s">
        <v>4</v>
      </c>
      <c r="E112" s="38" t="s">
        <v>37</v>
      </c>
      <c r="F112" s="41">
        <v>240</v>
      </c>
      <c r="G112" s="9">
        <f>G113+G114</f>
        <v>988138.3200000001</v>
      </c>
      <c r="H112" s="8">
        <f>H113+H114</f>
        <v>988138.32</v>
      </c>
    </row>
    <row r="113" spans="1:8" s="19" customFormat="1" ht="25.5">
      <c r="A113" s="80" t="s">
        <v>24</v>
      </c>
      <c r="B113" s="36">
        <v>814</v>
      </c>
      <c r="C113" s="37" t="s">
        <v>12</v>
      </c>
      <c r="D113" s="37" t="s">
        <v>4</v>
      </c>
      <c r="E113" s="38" t="s">
        <v>37</v>
      </c>
      <c r="F113" s="41">
        <v>244</v>
      </c>
      <c r="G113" s="9">
        <f>374180.77-17380.79</f>
        <v>356799.98000000004</v>
      </c>
      <c r="H113" s="10">
        <v>356799.98</v>
      </c>
    </row>
    <row r="114" spans="1:8" s="19" customFormat="1" ht="25.5">
      <c r="A114" s="80" t="s">
        <v>118</v>
      </c>
      <c r="B114" s="36">
        <v>814</v>
      </c>
      <c r="C114" s="37" t="s">
        <v>12</v>
      </c>
      <c r="D114" s="37" t="s">
        <v>4</v>
      </c>
      <c r="E114" s="38" t="s">
        <v>37</v>
      </c>
      <c r="F114" s="41">
        <v>247</v>
      </c>
      <c r="G114" s="9">
        <f>739361.81-108023.47</f>
        <v>631338.3400000001</v>
      </c>
      <c r="H114" s="8">
        <v>631338.34</v>
      </c>
    </row>
    <row r="115" spans="1:8" s="19" customFormat="1" ht="38.25">
      <c r="A115" s="82" t="s">
        <v>19</v>
      </c>
      <c r="B115" s="48">
        <v>814</v>
      </c>
      <c r="C115" s="49" t="s">
        <v>12</v>
      </c>
      <c r="D115" s="49" t="s">
        <v>4</v>
      </c>
      <c r="E115" s="89" t="s">
        <v>38</v>
      </c>
      <c r="F115" s="51"/>
      <c r="G115" s="11">
        <f>G116</f>
        <v>1331615.6700000002</v>
      </c>
      <c r="H115" s="7">
        <f>H116</f>
        <v>1331615.67</v>
      </c>
    </row>
    <row r="116" spans="1:8" s="19" customFormat="1" ht="51">
      <c r="A116" s="40" t="s">
        <v>49</v>
      </c>
      <c r="B116" s="36">
        <v>814</v>
      </c>
      <c r="C116" s="37" t="s">
        <v>12</v>
      </c>
      <c r="D116" s="37" t="s">
        <v>4</v>
      </c>
      <c r="E116" s="53" t="s">
        <v>38</v>
      </c>
      <c r="F116" s="41">
        <v>200</v>
      </c>
      <c r="G116" s="9">
        <f>G118</f>
        <v>1331615.6700000002</v>
      </c>
      <c r="H116" s="8">
        <f>H117</f>
        <v>1331615.67</v>
      </c>
    </row>
    <row r="117" spans="1:8" s="19" customFormat="1" ht="51">
      <c r="A117" s="40" t="s">
        <v>51</v>
      </c>
      <c r="B117" s="36">
        <v>814</v>
      </c>
      <c r="C117" s="37" t="s">
        <v>12</v>
      </c>
      <c r="D117" s="37" t="s">
        <v>4</v>
      </c>
      <c r="E117" s="53" t="s">
        <v>38</v>
      </c>
      <c r="F117" s="41">
        <v>240</v>
      </c>
      <c r="G117" s="9">
        <f>G118</f>
        <v>1331615.6700000002</v>
      </c>
      <c r="H117" s="85">
        <f>H118</f>
        <v>1331615.67</v>
      </c>
    </row>
    <row r="118" spans="1:8" s="19" customFormat="1" ht="25.5">
      <c r="A118" s="80" t="s">
        <v>24</v>
      </c>
      <c r="B118" s="36">
        <v>814</v>
      </c>
      <c r="C118" s="37" t="s">
        <v>12</v>
      </c>
      <c r="D118" s="37" t="s">
        <v>4</v>
      </c>
      <c r="E118" s="53" t="s">
        <v>38</v>
      </c>
      <c r="F118" s="41">
        <v>244</v>
      </c>
      <c r="G118" s="9">
        <f>950000-63.2-10200-207000+300000+200000+100000-1121.13</f>
        <v>1331615.6700000002</v>
      </c>
      <c r="H118" s="9">
        <v>1331615.67</v>
      </c>
    </row>
    <row r="119" spans="1:8" s="19" customFormat="1" ht="12.75">
      <c r="A119" s="93" t="s">
        <v>85</v>
      </c>
      <c r="B119" s="93"/>
      <c r="C119" s="93"/>
      <c r="D119" s="93"/>
      <c r="E119" s="93"/>
      <c r="F119" s="93"/>
      <c r="G119" s="11">
        <f>G19+G20+G25+G26+G27+G30+G31+G33+G34+G37+G40+G46+G51+G55+G60+G62+G80+G87+G94+G105+G109+G113+G114+G118</f>
        <v>9618102.97</v>
      </c>
      <c r="H119" s="11">
        <f>H19+H20+H25+H26+H27+H30+H31+H33+H34+H37+H40+H46+H51+H55+H60+H62+H80+H87+H94+H105+H109+H113+H114+H118</f>
        <v>9162395.15</v>
      </c>
    </row>
  </sheetData>
  <sheetProtection/>
  <mergeCells count="13">
    <mergeCell ref="G1:H1"/>
    <mergeCell ref="G4:H4"/>
    <mergeCell ref="A6:H6"/>
    <mergeCell ref="G8:H8"/>
    <mergeCell ref="A8:A9"/>
    <mergeCell ref="B8:B9"/>
    <mergeCell ref="E2:H2"/>
    <mergeCell ref="E3:H3"/>
    <mergeCell ref="C8:C9"/>
    <mergeCell ref="D8:D9"/>
    <mergeCell ref="A119:F119"/>
    <mergeCell ref="E8:E9"/>
    <mergeCell ref="F8:F9"/>
  </mergeCells>
  <printOptions/>
  <pageMargins left="0.984251968503937" right="0" top="0" bottom="0" header="0.31496062992125984" footer="0.31496062992125984"/>
  <pageSetup fitToHeight="7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User</cp:lastModifiedBy>
  <cp:lastPrinted>2023-06-26T12:41:29Z</cp:lastPrinted>
  <dcterms:created xsi:type="dcterms:W3CDTF">2007-11-14T07:09:05Z</dcterms:created>
  <dcterms:modified xsi:type="dcterms:W3CDTF">2023-06-26T12:41:34Z</dcterms:modified>
  <cp:category/>
  <cp:version/>
  <cp:contentType/>
  <cp:contentStatus/>
</cp:coreProperties>
</file>