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50" tabRatio="907" activeTab="0"/>
  </bookViews>
  <sheets>
    <sheet name="Дох ПРИЛ.5" sheetId="1" r:id="rId1"/>
    <sheet name="1" sheetId="2" r:id="rId2"/>
  </sheets>
  <definedNames>
    <definedName name="_xlnm.Print_Titles" localSheetId="0">'Дох ПРИЛ.5'!$12:$12</definedName>
    <definedName name="_xlnm.Print_Area" localSheetId="0">'Дох ПРИЛ.5'!$A$1:$H$97</definedName>
  </definedNames>
  <calcPr fullCalcOnLoad="1"/>
</workbook>
</file>

<file path=xl/comments1.xml><?xml version="1.0" encoding="utf-8"?>
<comments xmlns="http://schemas.openxmlformats.org/spreadsheetml/2006/main">
  <authors>
    <author>PlossBud</author>
  </authors>
  <commentList>
    <comment ref="A3" authorId="0">
      <text>
        <r>
          <rPr>
            <b/>
            <sz val="8"/>
            <rFont val="Tahoma"/>
            <family val="2"/>
          </rPr>
          <t>PlossBud: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<sst xmlns="http://schemas.openxmlformats.org/spreadsheetml/2006/main" count="178" uniqueCount="168">
  <si>
    <t>Код дохода</t>
  </si>
  <si>
    <t xml:space="preserve"> 1 14 02033 10 0000 410</t>
  </si>
  <si>
    <t xml:space="preserve"> 1 16 90050 10 0000 140</t>
  </si>
  <si>
    <t xml:space="preserve"> 1 17 0505010 0000 180</t>
  </si>
  <si>
    <t>1 16 18050 10 0000 140</t>
  </si>
  <si>
    <t>Денежные взыскания (штрафы) за нарушение бюджетного законодательства (в части местных бюджетов)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</si>
  <si>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</si>
  <si>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</si>
  <si>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</si>
  <si>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</si>
  <si>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</si>
  <si>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</si>
  <si>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</si>
  <si>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</si>
  <si>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</si>
  <si>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</si>
  <si>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</si>
  <si>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</si>
  <si>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</si>
  <si>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</si>
  <si>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</si>
  <si>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</si>
  <si>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</si>
  <si>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</si>
  <si>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 xml:space="preserve"> 1 00 00000 00 0000 000</t>
  </si>
  <si>
    <t xml:space="preserve"> 1 01 00000 00 0000 000</t>
  </si>
  <si>
    <t xml:space="preserve"> 1 01 02000 01 0000 110</t>
  </si>
  <si>
    <t xml:space="preserve"> 1 01 02021 01 0000 110</t>
  </si>
  <si>
    <t xml:space="preserve"> 1 01 02022 01 0000 110</t>
  </si>
  <si>
    <t>1 06 00000 00 0000 000</t>
  </si>
  <si>
    <t xml:space="preserve"> 1 12 00000 00 0000 000</t>
  </si>
  <si>
    <t xml:space="preserve"> 1 12 01000 01 0000 120</t>
  </si>
  <si>
    <t xml:space="preserve"> 1 14 00000 00 0000 000</t>
  </si>
  <si>
    <t xml:space="preserve"> 1 16 00000 00 0000 000</t>
  </si>
  <si>
    <t xml:space="preserve"> 1 16 30000 010000 140</t>
  </si>
  <si>
    <t xml:space="preserve"> 1 16 03030 01 0000 140</t>
  </si>
  <si>
    <t xml:space="preserve"> 1 17 00000 00 0000 000</t>
  </si>
  <si>
    <t xml:space="preserve"> 2 00 00000 00 0000 000</t>
  </si>
  <si>
    <t xml:space="preserve"> 2 02 00000 00 000 0000</t>
  </si>
  <si>
    <t>ШТРАФЫ, САНКЦИИ, ВОЗМЕЩЕНИЕ УЩЕРБА</t>
  </si>
  <si>
    <t xml:space="preserve"> Наименование показателя</t>
  </si>
  <si>
    <t>Сумма,               тыс. руб.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</si>
  <si>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</si>
  <si>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</si>
  <si>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</si>
  <si>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</si>
  <si>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</si>
  <si>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</si>
  <si>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</si>
  <si>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</si>
  <si>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 xml:space="preserve"> 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</si>
  <si>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</si>
  <si>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унитарных предприятий, в том числе казенных), в части реализации основных средств по указанному имуществу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</si>
  <si>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</si>
  <si>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</si>
  <si>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</si>
  <si>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</si>
  <si>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</si>
  <si>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</si>
  <si>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 xml:space="preserve"> 1 14 06014 10 0000 430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</si>
  <si>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</si>
  <si>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1 08 04000 00 0000 110</t>
  </si>
  <si>
    <t>1 08 04020 01 10 00 110</t>
  </si>
  <si>
    <t>Земельный налог ( по обязательствам, возникшим до 01.01.2006года), мобилизуемый на территориях поселений)</t>
  </si>
  <si>
    <t>Прочие неналоговые доходы бюджетов муниципальных поселений</t>
  </si>
  <si>
    <t>Прочие поступления от денежных взысканий (штрафов) и иных сумм в возмещение ущерба, зачисляемые в бюджеты муниципальных 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</si>
  <si>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</si>
  <si>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1 14 060 26 10 0000 430</t>
  </si>
  <si>
    <t>Исполнено, руб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</si>
  <si>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</si>
  <si>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</si>
  <si>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</si>
  <si>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</si>
  <si>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</si>
  <si>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% исполнения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</si>
  <si>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</si>
  <si>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</si>
  <si>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</si>
  <si>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</si>
  <si>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</si>
  <si>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</si>
  <si>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</si>
  <si>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</si>
  <si>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</si>
  <si>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</si>
  <si>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</si>
  <si>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</si>
  <si>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</si>
  <si>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</si>
  <si>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</si>
  <si>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</si>
  <si>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Безвозмездные поступления от других бюджетов бюджетной системыы Российской Федерации</t>
  </si>
  <si>
    <t>Налоги на имущество физических лиц</t>
  </si>
  <si>
    <t>Налог на имущество физических  лиц, взимаемых по ставкам, применяемым к объектам налогообложения, расположенных в границах поселений</t>
  </si>
  <si>
    <t xml:space="preserve"> 1 06 01030 10 0000 110</t>
  </si>
  <si>
    <t>1 06 01000 00 0000 110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</si>
  <si>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</si>
  <si>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</si>
  <si>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1 11 09045 10 0000 120</t>
  </si>
  <si>
    <t xml:space="preserve"> Прочие  поступления от использования имущества, находящегося в собственности поселений  (за исключением имущества муниципальных  автономных учреждений, а также имущества  муниципальных унитарных предприятий, в том числе казенных)</t>
  </si>
  <si>
    <t xml:space="preserve">    БЕЗВОЗМЕЗДНЫЕ ПОСТУПЛЕНИЯ</t>
  </si>
  <si>
    <t>к решению 13 сессии  первого созыва</t>
  </si>
  <si>
    <t>ВСЕГО ДОХОДОВ</t>
  </si>
  <si>
    <t>Денежных взыскания (штрафы) за административные правонарушения в области дорожного движения</t>
  </si>
  <si>
    <t>Денежных взыскания (штрафы) за административные правонарушения в области налогов и сборов, предусмотренные Кодексом РФ  об административных правонарушениях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</si>
  <si>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</si>
  <si>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</si>
  <si>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 xml:space="preserve"> Субсидии бюджетам поселений </t>
  </si>
  <si>
    <t xml:space="preserve">Субвенции бюджетам муниципальных образований на осуществление государственных полномочий в сфере административных правонарушений (областные)  </t>
  </si>
  <si>
    <t xml:space="preserve">  Субвенция на осуществление 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</si>
  <si>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</si>
  <si>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Собрания депутатов № 86 от 28 декабря 2007г</t>
  </si>
  <si>
    <t xml:space="preserve">1 01 02021 01 </t>
  </si>
  <si>
    <t>1 08 04020 01 40 00 110</t>
  </si>
  <si>
    <t>НАЛОГИ НА ПРИБЫЛЬ, ДОХОДЫ</t>
  </si>
  <si>
    <t>Налог на доходы физических лиц</t>
  </si>
  <si>
    <t>Единый сельскохозяйственный налог</t>
  </si>
  <si>
    <t>НАЛОГИ НА ИМУЩЕСТВО</t>
  </si>
  <si>
    <t>Приложение № 5</t>
  </si>
  <si>
    <t>1 06 06000 00 0000 110</t>
  </si>
  <si>
    <t>1 09 04050 10 0000 110</t>
  </si>
  <si>
    <t>1 16 90050 100000140</t>
  </si>
  <si>
    <t xml:space="preserve"> 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</si>
  <si>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</si>
  <si>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</si>
  <si>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1 14 06025 10 0000 430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</si>
  <si>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</si>
  <si>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учреждений,)</t>
  </si>
  <si>
    <t xml:space="preserve"> Земельный налог с  организаций, обладающих земельным участком, расположенным в границах межселенческих территорий в сельскойместности,находящихсяв границах поселений</t>
  </si>
  <si>
    <t>Утверждено, руб</t>
  </si>
  <si>
    <t>НАЛОГОВЫЕ И НЕНАЛОГОВЫЕ ДОХОДЫ</t>
  </si>
  <si>
    <t>Прочие доходы от компенсации затрат бюджетов сельских поселений</t>
  </si>
  <si>
    <t xml:space="preserve"> 11302995 10 0000 130</t>
  </si>
  <si>
    <t>1 14 02053 10 0000 410</t>
  </si>
  <si>
    <t>1 05 03010 01 0000 110</t>
  </si>
  <si>
    <t xml:space="preserve"> 1 01 02010 01 0000 110</t>
  </si>
  <si>
    <t>2 02 40014 10 0000 150</t>
  </si>
  <si>
    <t>2 02 04000 10 0000 150</t>
  </si>
  <si>
    <t>2 02 30024 10 0000 150</t>
  </si>
  <si>
    <t>2 02 35118 10 0000 15</t>
  </si>
  <si>
    <t>2 02 03000 10 0000 150</t>
  </si>
  <si>
    <t>2 02 49999 10 0000 150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</si>
  <si>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</si>
  <si>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2 19 60010 10 0000 150</t>
  </si>
  <si>
    <t xml:space="preserve"> 2 02 10000 00 0000 150</t>
  </si>
  <si>
    <t xml:space="preserve">Дотации    бюджетам  сельских поселений на выравнивание бюджетной обеспеченности поселений </t>
  </si>
  <si>
    <t>Дотации    бюджетам  сельских поселений на поддержку мер по обеспечиванию сбалансированности бюджетов</t>
  </si>
  <si>
    <t xml:space="preserve"> 2 02 15002 10 0000 150</t>
  </si>
  <si>
    <t>Дотации    бюджетам  сельских поселений на выравнивание бюджетной обеспеченности поселений  из областного бюджета</t>
  </si>
  <si>
    <t xml:space="preserve"> 2 02 16001 10 0000 150</t>
  </si>
  <si>
    <t>Дотации    бюджетам  сельских поселений на выравнивание бюджетной обеспеченности поселений  из бюджета муниципального района</t>
  </si>
  <si>
    <t>2 02 20000 00 0000 150</t>
  </si>
  <si>
    <t>Прочие субсидии бюджетам сельских поселений</t>
  </si>
  <si>
    <t xml:space="preserve"> 2 02 29999 10 0000 150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</si>
  <si>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</si>
  <si>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предаваемые бюджетам сельских поселений</t>
  </si>
  <si>
    <t>Доходы бюджетов бюджетной системы РФ от возврата бюджетам бюджетной системы РФ остатков субсидий, субвенций и иных межбюджетных трансфертов, имеющих целевое назначение, прошлых лет, а так же возврата организациями субсидий прошлых лет</t>
  </si>
  <si>
    <t>2 18 00000 00 0000 150</t>
  </si>
  <si>
    <t>Доходы бюджетовсельских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</si>
  <si>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</si>
  <si>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 xml:space="preserve"> Возврат прочих остатков субсидий, субвенций и иных межбюджетных трансфертов, имеющих целевое назначение, прошлых лет </t>
  </si>
  <si>
    <t xml:space="preserve"> 2 19 00000 00 0000 150</t>
  </si>
  <si>
    <t xml:space="preserve"> 2 19 35118 10 0000 150</t>
  </si>
  <si>
    <t xml:space="preserve"> Возврат прочих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бюджета сельских поселений</t>
  </si>
  <si>
    <t>Отчет о   поступлении доходов в бюджет сельского поселения "Плосское " Устьянского муниципального района Архангельской области за 2022 год.</t>
  </si>
  <si>
    <t>Приложение № 4</t>
  </si>
  <si>
    <t xml:space="preserve">                                                                                                                             к решению  Собрания депутатов  Устьянского муниципального округа </t>
  </si>
  <si>
    <t>№ 131 от 22 июня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</si>
</sst>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"/>
    <numFmt numFmtId="177" formatCode="000"/>
    <numFmt numFmtId="178" formatCode="0000000"/>
    <numFmt numFmtId="179" formatCode="#,##0.00;[Red]\-#,##0.00;0.00"/>
    <numFmt numFmtId="180" formatCode="000\.00\.000\.0"/>
    <numFmt numFmtId="181" formatCode="000\.00\.00"/>
    <numFmt numFmtId="182" formatCode="0\.00"/>
    <numFmt numFmtId="183" formatCode="00\.00\.00"/>
    <numFmt numFmtId="184" formatCode="#,##0.0"/>
    <numFmt numFmtId="185" formatCode="[$€-2]\ ###,000_);[Red]\([$€-2]\ ###,000\)"/>
    <numFmt numFmtId="186" formatCode="#,##0&quot;р.&quot;"/>
    <numFmt numFmtId="187" formatCode="#,##0.00&quot;р.&quot;"/>
    <numFmt numFmtId="188" formatCode="#,##0.0_р_."/>
    <numFmt numFmtId="189" formatCode="#,##0_р_."/>
    <numFmt numFmtId="190" formatCode="#,##0.0_ ;\-#,##0.0\ "/>
    <numFmt numFmtId="191" formatCode="#,##0.00_ ;\-#,##0.00\ "/>
    <numFmt numFmtId="192" formatCode="#,##0.000"/>
    <numFmt numFmtId="193" formatCode="#,##0.000_ ;\-#,##0.000\ "/>
    <numFmt numFmtId="194" formatCode="#,##0.0000_ ;\-#,##0.0000\ "/>
    <numFmt numFmtId="195" formatCode="#,##0_ ;\-#,##0\ "/>
  </numFmts>
  <fonts count="47"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justify"/>
    </xf>
    <xf numFmtId="0" fontId="2" fillId="0" borderId="10" xfId="0" applyNumberFormat="1" applyFont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justify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justify"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7">
      <selection activeCell="B8" sqref="B8:F8"/>
    </sheetView>
  </sheetViews>
  <sheetFormatPr defaultColWidth="9.00390625" defaultRowHeight="12.75"/>
  <cols>
    <col min="1" max="1" width="82.375" style="11" customWidth="1"/>
    <col min="2" max="2" width="23.875" style="27" customWidth="1"/>
    <col min="3" max="3" width="12.50390625" style="21" hidden="1" customWidth="1"/>
    <col min="4" max="5" width="19.50390625" style="21" customWidth="1"/>
    <col min="6" max="6" width="1.875" style="21" hidden="1" customWidth="1"/>
    <col min="7" max="7" width="3.00390625" style="21" customWidth="1"/>
    <col min="8" max="8" width="14.50390625" style="21" hidden="1" customWidth="1"/>
    <col min="9" max="9" width="19.375" style="11" customWidth="1"/>
    <col min="10" max="16384" width="9.375" style="11" customWidth="1"/>
  </cols>
  <sheetData>
    <row r="1" spans="1:8" ht="14.25" customHeight="1" hidden="1">
      <c r="A1" s="28"/>
      <c r="B1" s="63" t="s">
        <v>118</v>
      </c>
      <c r="C1" s="63"/>
      <c r="D1" s="63"/>
      <c r="E1" s="9"/>
      <c r="F1" s="9"/>
      <c r="G1" s="9"/>
      <c r="H1" s="9"/>
    </row>
    <row r="2" spans="1:8" ht="14.25" customHeight="1" hidden="1">
      <c r="A2" s="28"/>
      <c r="B2" s="63" t="s">
        <v>101</v>
      </c>
      <c r="C2" s="63"/>
      <c r="D2" s="63"/>
      <c r="E2" s="9"/>
      <c r="F2" s="9"/>
      <c r="G2" s="9"/>
      <c r="H2" s="9"/>
    </row>
    <row r="3" spans="1:8" ht="14.25" customHeight="1" hidden="1">
      <c r="A3" s="29"/>
      <c r="B3" s="65" t="s">
        <v>111</v>
      </c>
      <c r="C3" s="65"/>
      <c r="D3" s="65"/>
      <c r="E3" s="10"/>
      <c r="F3" s="10"/>
      <c r="G3" s="10"/>
      <c r="H3" s="10"/>
    </row>
    <row r="4" spans="1:8" ht="12.75" customHeight="1" hidden="1">
      <c r="A4" s="28"/>
      <c r="B4" s="65"/>
      <c r="C4" s="65"/>
      <c r="D4" s="65"/>
      <c r="E4" s="10"/>
      <c r="F4" s="10"/>
      <c r="G4" s="10"/>
      <c r="H4" s="10"/>
    </row>
    <row r="5" spans="1:8" ht="13.5" customHeight="1" hidden="1">
      <c r="A5" s="28"/>
      <c r="B5" s="9"/>
      <c r="C5" s="9"/>
      <c r="D5" s="9"/>
      <c r="E5" s="9"/>
      <c r="F5" s="9"/>
      <c r="G5" s="9"/>
      <c r="H5" s="9"/>
    </row>
    <row r="6" spans="1:8" ht="14.25" customHeight="1" hidden="1">
      <c r="A6" s="28"/>
      <c r="B6" s="9"/>
      <c r="C6" s="9"/>
      <c r="D6" s="9"/>
      <c r="E6" s="9"/>
      <c r="F6" s="9"/>
      <c r="G6" s="9"/>
      <c r="H6" s="9"/>
    </row>
    <row r="7" spans="1:8" ht="14.25" customHeight="1">
      <c r="A7" s="28"/>
      <c r="B7" s="63" t="s">
        <v>165</v>
      </c>
      <c r="C7" s="63"/>
      <c r="D7" s="63"/>
      <c r="E7" s="63"/>
      <c r="F7" s="63"/>
      <c r="G7" s="9"/>
      <c r="H7" s="9"/>
    </row>
    <row r="8" spans="1:8" ht="36" customHeight="1">
      <c r="A8" s="28"/>
      <c r="B8" s="63" t="s">
        <v>166</v>
      </c>
      <c r="C8" s="63"/>
      <c r="D8" s="63"/>
      <c r="E8" s="63"/>
      <c r="F8" s="63"/>
      <c r="G8" s="9"/>
      <c r="H8" s="9"/>
    </row>
    <row r="9" spans="1:8" ht="14.25" customHeight="1">
      <c r="A9" s="28"/>
      <c r="B9" s="63" t="s">
        <v>167</v>
      </c>
      <c r="C9" s="63"/>
      <c r="D9" s="63"/>
      <c r="E9" s="63"/>
      <c r="F9" s="63"/>
      <c r="G9" s="9"/>
      <c r="H9" s="9"/>
    </row>
    <row r="10" spans="2:8" ht="9.75" customHeight="1">
      <c r="B10" s="63"/>
      <c r="C10" s="63"/>
      <c r="D10" s="63"/>
      <c r="E10" s="9"/>
      <c r="F10" s="9"/>
      <c r="G10" s="9"/>
      <c r="H10" s="9"/>
    </row>
    <row r="11" spans="1:9" ht="35.25" customHeight="1">
      <c r="A11" s="64" t="s">
        <v>164</v>
      </c>
      <c r="B11" s="64"/>
      <c r="C11" s="64"/>
      <c r="D11" s="64"/>
      <c r="E11" s="64"/>
      <c r="F11" s="64"/>
      <c r="G11" s="30"/>
      <c r="H11" s="30"/>
      <c r="I11" s="12"/>
    </row>
    <row r="12" spans="1:10" s="16" customFormat="1" ht="21.75" customHeight="1">
      <c r="A12" s="31" t="s">
        <v>40</v>
      </c>
      <c r="B12" s="31" t="s">
        <v>0</v>
      </c>
      <c r="C12" s="13" t="s">
        <v>41</v>
      </c>
      <c r="D12" s="14" t="s">
        <v>129</v>
      </c>
      <c r="E12" s="14" t="s">
        <v>68</v>
      </c>
      <c r="F12" s="13" t="s">
        <v>74</v>
      </c>
      <c r="G12" s="15"/>
      <c r="H12" s="15"/>
      <c r="I12" s="11"/>
      <c r="J12" s="11"/>
    </row>
    <row r="13" spans="1:8" ht="12.75">
      <c r="A13" s="31">
        <v>1</v>
      </c>
      <c r="B13" s="31">
        <v>2</v>
      </c>
      <c r="C13" s="31">
        <v>3</v>
      </c>
      <c r="D13" s="32">
        <v>3</v>
      </c>
      <c r="E13" s="32"/>
      <c r="F13" s="31"/>
      <c r="G13" s="33"/>
      <c r="H13" s="33"/>
    </row>
    <row r="14" spans="1:9" s="18" customFormat="1" ht="21" customHeight="1">
      <c r="A14" s="6" t="s">
        <v>130</v>
      </c>
      <c r="B14" s="56" t="s">
        <v>24</v>
      </c>
      <c r="C14" s="34" t="e">
        <f>C15+#REF!+C29+#REF!+C40+C51+#REF!+C65</f>
        <v>#REF!</v>
      </c>
      <c r="D14" s="35">
        <f>D15</f>
        <v>368221</v>
      </c>
      <c r="E14" s="35">
        <f>E15</f>
        <v>328891.29</v>
      </c>
      <c r="F14" s="35">
        <f>E14/D14*100</f>
        <v>89.31899321331483</v>
      </c>
      <c r="G14" s="36"/>
      <c r="H14" s="36"/>
      <c r="I14" s="17"/>
    </row>
    <row r="15" spans="1:12" ht="12.75">
      <c r="A15" s="19" t="s">
        <v>114</v>
      </c>
      <c r="B15" s="57" t="s">
        <v>25</v>
      </c>
      <c r="C15" s="37">
        <f>C16</f>
        <v>46219</v>
      </c>
      <c r="D15" s="35">
        <f>D16+D29+D35+D41+D42</f>
        <v>368221</v>
      </c>
      <c r="E15" s="35">
        <f>E16+E29+E35+E38</f>
        <v>328891.29</v>
      </c>
      <c r="F15" s="35">
        <f>E15/D15*100</f>
        <v>89.31899321331483</v>
      </c>
      <c r="G15" s="38"/>
      <c r="H15" s="38"/>
      <c r="I15" s="20"/>
      <c r="L15" s="11" t="s">
        <v>50</v>
      </c>
    </row>
    <row r="16" spans="1:8" ht="12.75">
      <c r="A16" s="19" t="s">
        <v>115</v>
      </c>
      <c r="B16" s="57" t="s">
        <v>26</v>
      </c>
      <c r="C16" s="37">
        <f>C21+C22</f>
        <v>46219</v>
      </c>
      <c r="D16" s="35">
        <v>67207</v>
      </c>
      <c r="E16" s="35">
        <v>76437.75</v>
      </c>
      <c r="F16" s="35">
        <f>E16/D16*100</f>
        <v>113.73480441025488</v>
      </c>
      <c r="G16" s="38"/>
      <c r="H16" s="38"/>
    </row>
    <row r="17" spans="1:8" ht="25.5" hidden="1">
      <c r="A17" s="1" t="s">
        <v>42</v>
      </c>
      <c r="B17" s="57" t="s">
        <v>43</v>
      </c>
      <c r="C17" s="37"/>
      <c r="D17" s="35"/>
      <c r="E17" s="35"/>
      <c r="F17" s="35"/>
      <c r="G17" s="38"/>
      <c r="H17" s="38"/>
    </row>
    <row r="18" spans="1:8" ht="25.5" hidden="1">
      <c r="A18" s="1" t="s">
        <v>44</v>
      </c>
      <c r="B18" s="57" t="s">
        <v>45</v>
      </c>
      <c r="C18" s="37"/>
      <c r="D18" s="35"/>
      <c r="E18" s="35"/>
      <c r="F18" s="35"/>
      <c r="G18" s="38"/>
      <c r="H18" s="38"/>
    </row>
    <row r="19" spans="1:8" ht="48.75" customHeight="1">
      <c r="A19" s="1" t="s">
        <v>46</v>
      </c>
      <c r="B19" s="56" t="s">
        <v>135</v>
      </c>
      <c r="C19" s="37"/>
      <c r="D19" s="39">
        <v>67207</v>
      </c>
      <c r="E19" s="39">
        <v>76437.75</v>
      </c>
      <c r="F19" s="39">
        <f>E19/D19*100</f>
        <v>113.73480441025488</v>
      </c>
      <c r="G19" s="38"/>
      <c r="H19" s="38"/>
    </row>
    <row r="20" spans="1:8" ht="48" customHeight="1" hidden="1">
      <c r="A20" s="1" t="s">
        <v>46</v>
      </c>
      <c r="B20" s="57" t="s">
        <v>112</v>
      </c>
      <c r="C20" s="37"/>
      <c r="D20" s="39"/>
      <c r="E20" s="39"/>
      <c r="F20" s="39"/>
      <c r="G20" s="38"/>
      <c r="H20" s="38"/>
    </row>
    <row r="21" spans="1:8" ht="50.25" customHeight="1" hidden="1">
      <c r="A21" s="1" t="s">
        <v>46</v>
      </c>
      <c r="B21" s="57" t="s">
        <v>27</v>
      </c>
      <c r="C21" s="37">
        <v>45819</v>
      </c>
      <c r="D21" s="39">
        <v>220140</v>
      </c>
      <c r="E21" s="39">
        <v>227813.66</v>
      </c>
      <c r="F21" s="39">
        <f>E21/D21*100</f>
        <v>103.48580903061688</v>
      </c>
      <c r="G21" s="38"/>
      <c r="H21" s="38"/>
    </row>
    <row r="22" spans="1:8" ht="50.25" customHeight="1" hidden="1">
      <c r="A22" s="1" t="s">
        <v>47</v>
      </c>
      <c r="B22" s="56" t="s">
        <v>28</v>
      </c>
      <c r="C22" s="37">
        <v>400</v>
      </c>
      <c r="D22" s="39"/>
      <c r="E22" s="39"/>
      <c r="F22" s="39"/>
      <c r="G22" s="38"/>
      <c r="H22" s="38"/>
    </row>
    <row r="23" spans="1:8" ht="25.5" hidden="1">
      <c r="A23" s="1" t="s">
        <v>48</v>
      </c>
      <c r="B23" s="57" t="s">
        <v>49</v>
      </c>
      <c r="C23" s="37"/>
      <c r="D23" s="39"/>
      <c r="E23" s="39"/>
      <c r="F23" s="39"/>
      <c r="G23" s="38"/>
      <c r="H23" s="38"/>
    </row>
    <row r="24" spans="1:8" ht="51" hidden="1">
      <c r="A24" s="1" t="s">
        <v>105</v>
      </c>
      <c r="B24" s="57" t="s">
        <v>106</v>
      </c>
      <c r="C24" s="37"/>
      <c r="D24" s="39"/>
      <c r="E24" s="39"/>
      <c r="F24" s="39"/>
      <c r="G24" s="38"/>
      <c r="H24" s="38"/>
    </row>
    <row r="25" spans="1:8" ht="51" hidden="1">
      <c r="A25" s="1" t="s">
        <v>53</v>
      </c>
      <c r="B25" s="57" t="s">
        <v>54</v>
      </c>
      <c r="C25" s="37"/>
      <c r="D25" s="39"/>
      <c r="E25" s="39"/>
      <c r="F25" s="39"/>
      <c r="G25" s="38"/>
      <c r="H25" s="38"/>
    </row>
    <row r="26" spans="1:8" ht="38.25" hidden="1">
      <c r="A26" s="1" t="s">
        <v>55</v>
      </c>
      <c r="B26" s="57" t="s">
        <v>56</v>
      </c>
      <c r="C26" s="37"/>
      <c r="D26" s="39"/>
      <c r="E26" s="39"/>
      <c r="F26" s="39"/>
      <c r="G26" s="38"/>
      <c r="H26" s="38"/>
    </row>
    <row r="27" spans="1:8" ht="25.5" hidden="1">
      <c r="A27" s="1" t="s">
        <v>57</v>
      </c>
      <c r="B27" s="57" t="s">
        <v>58</v>
      </c>
      <c r="C27" s="37"/>
      <c r="D27" s="39"/>
      <c r="E27" s="39"/>
      <c r="F27" s="39"/>
      <c r="G27" s="38"/>
      <c r="H27" s="38"/>
    </row>
    <row r="28" spans="1:8" ht="20.25" customHeight="1">
      <c r="A28" s="1" t="s">
        <v>116</v>
      </c>
      <c r="B28" s="57" t="s">
        <v>134</v>
      </c>
      <c r="C28" s="37"/>
      <c r="D28" s="39">
        <v>0</v>
      </c>
      <c r="E28" s="39">
        <v>0</v>
      </c>
      <c r="F28" s="39"/>
      <c r="G28" s="38"/>
      <c r="H28" s="38"/>
    </row>
    <row r="29" spans="1:8" ht="12.75">
      <c r="A29" s="19" t="s">
        <v>117</v>
      </c>
      <c r="B29" s="57" t="s">
        <v>29</v>
      </c>
      <c r="C29" s="37" t="e">
        <f>SUM(#REF!)</f>
        <v>#REF!</v>
      </c>
      <c r="D29" s="35">
        <f>D30+D34</f>
        <v>298014</v>
      </c>
      <c r="E29" s="35">
        <f>E30+E32</f>
        <v>250093.00000000003</v>
      </c>
      <c r="F29" s="35">
        <f>E29/D29*100</f>
        <v>83.91988295851873</v>
      </c>
      <c r="G29" s="40"/>
      <c r="H29" s="40"/>
    </row>
    <row r="30" spans="1:8" ht="12.75">
      <c r="A30" s="19" t="s">
        <v>92</v>
      </c>
      <c r="B30" s="57" t="s">
        <v>95</v>
      </c>
      <c r="C30" s="37"/>
      <c r="D30" s="35">
        <f>D31</f>
        <v>49014</v>
      </c>
      <c r="E30" s="35">
        <f>E31</f>
        <v>29745.54</v>
      </c>
      <c r="F30" s="35">
        <f>F31</f>
        <v>60.6878442893867</v>
      </c>
      <c r="G30" s="40"/>
      <c r="H30" s="40"/>
    </row>
    <row r="31" spans="1:8" ht="24.75" customHeight="1">
      <c r="A31" s="1" t="s">
        <v>93</v>
      </c>
      <c r="B31" s="57" t="s">
        <v>94</v>
      </c>
      <c r="C31" s="37"/>
      <c r="D31" s="39">
        <v>49014</v>
      </c>
      <c r="E31" s="39">
        <v>29745.54</v>
      </c>
      <c r="F31" s="39">
        <f>E31/D31*100</f>
        <v>60.6878442893867</v>
      </c>
      <c r="G31" s="38"/>
      <c r="H31" s="38"/>
    </row>
    <row r="32" spans="1:8" ht="19.5" customHeight="1">
      <c r="A32" s="19" t="s">
        <v>96</v>
      </c>
      <c r="B32" s="57" t="s">
        <v>119</v>
      </c>
      <c r="C32" s="37"/>
      <c r="D32" s="35">
        <f>D34</f>
        <v>249000</v>
      </c>
      <c r="E32" s="35">
        <f>E33+E34</f>
        <v>220347.46000000002</v>
      </c>
      <c r="F32" s="35">
        <f>E32/D32*100</f>
        <v>88.49295582329319</v>
      </c>
      <c r="G32" s="40"/>
      <c r="H32" s="40"/>
    </row>
    <row r="33" spans="1:8" ht="28.5" customHeight="1">
      <c r="A33" s="1" t="s">
        <v>122</v>
      </c>
      <c r="B33" s="57" t="s">
        <v>123</v>
      </c>
      <c r="C33" s="37"/>
      <c r="D33" s="39">
        <v>0</v>
      </c>
      <c r="E33" s="39">
        <v>39071.8</v>
      </c>
      <c r="F33" s="39">
        <v>0</v>
      </c>
      <c r="G33" s="38"/>
      <c r="H33" s="38"/>
    </row>
    <row r="34" spans="1:8" ht="37.5" customHeight="1">
      <c r="A34" s="1" t="s">
        <v>128</v>
      </c>
      <c r="B34" s="57" t="s">
        <v>124</v>
      </c>
      <c r="C34" s="37"/>
      <c r="D34" s="39">
        <v>249000</v>
      </c>
      <c r="E34" s="39">
        <v>181275.66</v>
      </c>
      <c r="F34" s="39">
        <f>E34/D34*100</f>
        <v>72.80146987951808</v>
      </c>
      <c r="G34" s="38"/>
      <c r="H34" s="38"/>
    </row>
    <row r="35" spans="1:8" ht="26.25" customHeight="1">
      <c r="A35" s="1" t="s">
        <v>60</v>
      </c>
      <c r="B35" s="57" t="s">
        <v>61</v>
      </c>
      <c r="C35" s="37"/>
      <c r="D35" s="35">
        <f>D36</f>
        <v>3000</v>
      </c>
      <c r="E35" s="35">
        <f>E36+E37</f>
        <v>3400</v>
      </c>
      <c r="F35" s="35">
        <f>F36</f>
        <v>113.33333333333333</v>
      </c>
      <c r="G35" s="38"/>
      <c r="H35" s="38"/>
    </row>
    <row r="36" spans="1:8" ht="23.25" customHeight="1">
      <c r="A36" s="1" t="s">
        <v>60</v>
      </c>
      <c r="B36" s="57" t="s">
        <v>62</v>
      </c>
      <c r="C36" s="37"/>
      <c r="D36" s="39">
        <v>3000</v>
      </c>
      <c r="E36" s="39">
        <v>3400</v>
      </c>
      <c r="F36" s="39">
        <f>E36/D36*100</f>
        <v>113.33333333333333</v>
      </c>
      <c r="G36" s="38"/>
      <c r="H36" s="38"/>
    </row>
    <row r="37" spans="1:8" ht="24" customHeight="1" hidden="1">
      <c r="A37" s="1" t="s">
        <v>60</v>
      </c>
      <c r="B37" s="57" t="s">
        <v>113</v>
      </c>
      <c r="C37" s="37"/>
      <c r="D37" s="35"/>
      <c r="E37" s="35"/>
      <c r="F37" s="35"/>
      <c r="G37" s="38"/>
      <c r="H37" s="38"/>
    </row>
    <row r="38" spans="1:8" ht="23.25" customHeight="1">
      <c r="A38" s="1" t="s">
        <v>63</v>
      </c>
      <c r="B38" s="57" t="s">
        <v>120</v>
      </c>
      <c r="C38" s="37"/>
      <c r="D38" s="39">
        <v>0</v>
      </c>
      <c r="E38" s="39">
        <v>-1039.46</v>
      </c>
      <c r="F38" s="39">
        <v>0</v>
      </c>
      <c r="G38" s="38"/>
      <c r="H38" s="38"/>
    </row>
    <row r="39" spans="1:8" ht="3" customHeight="1" hidden="1">
      <c r="A39" s="1" t="s">
        <v>63</v>
      </c>
      <c r="B39" s="57" t="s">
        <v>120</v>
      </c>
      <c r="C39" s="37"/>
      <c r="D39" s="35">
        <v>0</v>
      </c>
      <c r="E39" s="35">
        <v>0</v>
      </c>
      <c r="F39" s="35">
        <v>0</v>
      </c>
      <c r="G39" s="38"/>
      <c r="H39" s="38"/>
    </row>
    <row r="40" spans="1:9" ht="30.75" customHeight="1" hidden="1">
      <c r="A40" s="19" t="s">
        <v>97</v>
      </c>
      <c r="B40" s="57" t="s">
        <v>98</v>
      </c>
      <c r="C40" s="37">
        <f>SUM(C44:C49)</f>
        <v>4245</v>
      </c>
      <c r="D40" s="35">
        <v>0</v>
      </c>
      <c r="E40" s="35">
        <v>0</v>
      </c>
      <c r="F40" s="35">
        <v>0</v>
      </c>
      <c r="G40" s="40"/>
      <c r="H40" s="40"/>
      <c r="I40" s="21"/>
    </row>
    <row r="41" spans="1:9" ht="30.75" customHeight="1" hidden="1">
      <c r="A41" s="1" t="s">
        <v>131</v>
      </c>
      <c r="B41" s="57" t="s">
        <v>132</v>
      </c>
      <c r="C41" s="37"/>
      <c r="D41" s="35">
        <v>0</v>
      </c>
      <c r="E41" s="35">
        <v>0</v>
      </c>
      <c r="F41" s="35">
        <v>0</v>
      </c>
      <c r="G41" s="40"/>
      <c r="H41" s="40"/>
      <c r="I41" s="21"/>
    </row>
    <row r="42" spans="1:9" ht="49.5" customHeight="1" hidden="1">
      <c r="A42" s="2" t="s">
        <v>126</v>
      </c>
      <c r="B42" s="58" t="s">
        <v>133</v>
      </c>
      <c r="C42" s="37"/>
      <c r="D42" s="35">
        <v>0</v>
      </c>
      <c r="E42" s="35">
        <v>0</v>
      </c>
      <c r="F42" s="35">
        <v>0</v>
      </c>
      <c r="G42" s="38"/>
      <c r="H42" s="38"/>
      <c r="I42" s="21"/>
    </row>
    <row r="43" spans="1:8" s="22" customFormat="1" ht="22.5" customHeight="1" hidden="1">
      <c r="A43" s="3" t="s">
        <v>69</v>
      </c>
      <c r="B43" s="59"/>
      <c r="C43" s="41"/>
      <c r="D43" s="42"/>
      <c r="E43" s="42"/>
      <c r="F43" s="35" t="e">
        <f aca="true" t="shared" si="0" ref="F43:F78">E43/D43*100</f>
        <v>#DIV/0!</v>
      </c>
      <c r="G43" s="43"/>
      <c r="H43" s="43"/>
    </row>
    <row r="44" spans="1:8" s="23" customFormat="1" ht="38.25" hidden="1">
      <c r="A44" s="2" t="s">
        <v>70</v>
      </c>
      <c r="B44" s="56" t="s">
        <v>71</v>
      </c>
      <c r="C44" s="44">
        <v>311</v>
      </c>
      <c r="D44" s="45"/>
      <c r="E44" s="45"/>
      <c r="F44" s="35" t="e">
        <f t="shared" si="0"/>
        <v>#DIV/0!</v>
      </c>
      <c r="G44" s="46"/>
      <c r="H44" s="46"/>
    </row>
    <row r="45" spans="1:9" s="23" customFormat="1" ht="38.25" hidden="1">
      <c r="A45" s="2" t="s">
        <v>72</v>
      </c>
      <c r="B45" s="56" t="s">
        <v>73</v>
      </c>
      <c r="C45" s="44">
        <v>629</v>
      </c>
      <c r="D45" s="45"/>
      <c r="E45" s="45"/>
      <c r="F45" s="35" t="e">
        <f t="shared" si="0"/>
        <v>#DIV/0!</v>
      </c>
      <c r="G45" s="46"/>
      <c r="H45" s="46"/>
      <c r="I45" s="24">
        <f>SUM(D44:D48)</f>
        <v>0</v>
      </c>
    </row>
    <row r="46" spans="1:8" s="23" customFormat="1" ht="38.25" hidden="1">
      <c r="A46" s="2" t="s">
        <v>75</v>
      </c>
      <c r="B46" s="56" t="s">
        <v>76</v>
      </c>
      <c r="C46" s="44">
        <v>286</v>
      </c>
      <c r="D46" s="45"/>
      <c r="E46" s="45"/>
      <c r="F46" s="35" t="e">
        <f t="shared" si="0"/>
        <v>#DIV/0!</v>
      </c>
      <c r="G46" s="46"/>
      <c r="H46" s="46"/>
    </row>
    <row r="47" spans="1:8" s="23" customFormat="1" ht="38.25" hidden="1">
      <c r="A47" s="2" t="s">
        <v>77</v>
      </c>
      <c r="B47" s="56" t="s">
        <v>78</v>
      </c>
      <c r="C47" s="44">
        <v>1788</v>
      </c>
      <c r="D47" s="45"/>
      <c r="E47" s="45"/>
      <c r="F47" s="35" t="e">
        <f t="shared" si="0"/>
        <v>#DIV/0!</v>
      </c>
      <c r="G47" s="46"/>
      <c r="H47" s="46"/>
    </row>
    <row r="48" spans="1:8" s="23" customFormat="1" ht="51" hidden="1">
      <c r="A48" s="2" t="s">
        <v>79</v>
      </c>
      <c r="B48" s="56" t="s">
        <v>80</v>
      </c>
      <c r="C48" s="44">
        <v>31</v>
      </c>
      <c r="D48" s="45"/>
      <c r="E48" s="45"/>
      <c r="F48" s="35" t="e">
        <f t="shared" si="0"/>
        <v>#DIV/0!</v>
      </c>
      <c r="G48" s="46"/>
      <c r="H48" s="46"/>
    </row>
    <row r="49" spans="1:8" s="23" customFormat="1" ht="36" customHeight="1" hidden="1">
      <c r="A49" s="7" t="s">
        <v>99</v>
      </c>
      <c r="B49" s="13" t="s">
        <v>98</v>
      </c>
      <c r="C49" s="44">
        <v>1200</v>
      </c>
      <c r="D49" s="45"/>
      <c r="E49" s="45"/>
      <c r="F49" s="35" t="e">
        <f t="shared" si="0"/>
        <v>#DIV/0!</v>
      </c>
      <c r="G49" s="46"/>
      <c r="H49" s="46"/>
    </row>
    <row r="50" spans="1:8" s="23" customFormat="1" ht="24" customHeight="1" hidden="1">
      <c r="A50" s="7"/>
      <c r="B50" s="13"/>
      <c r="C50" s="44"/>
      <c r="D50" s="45"/>
      <c r="E50" s="45"/>
      <c r="F50" s="35" t="e">
        <f t="shared" si="0"/>
        <v>#DIV/0!</v>
      </c>
      <c r="G50" s="46"/>
      <c r="H50" s="46"/>
    </row>
    <row r="51" spans="1:8" ht="3" customHeight="1" hidden="1">
      <c r="A51" s="1" t="s">
        <v>81</v>
      </c>
      <c r="B51" s="56" t="s">
        <v>30</v>
      </c>
      <c r="C51" s="37">
        <f>C52</f>
        <v>607</v>
      </c>
      <c r="D51" s="35"/>
      <c r="E51" s="35"/>
      <c r="F51" s="35" t="e">
        <f t="shared" si="0"/>
        <v>#DIV/0!</v>
      </c>
      <c r="G51" s="40"/>
      <c r="H51" s="40"/>
    </row>
    <row r="52" spans="1:8" ht="12.75" hidden="1">
      <c r="A52" s="1" t="s">
        <v>82</v>
      </c>
      <c r="B52" s="56" t="s">
        <v>31</v>
      </c>
      <c r="C52" s="37">
        <v>607</v>
      </c>
      <c r="D52" s="35"/>
      <c r="E52" s="35"/>
      <c r="F52" s="35" t="e">
        <f t="shared" si="0"/>
        <v>#DIV/0!</v>
      </c>
      <c r="G52" s="38"/>
      <c r="H52" s="38"/>
    </row>
    <row r="53" spans="1:8" ht="28.5" customHeight="1" hidden="1">
      <c r="A53" s="1" t="s">
        <v>83</v>
      </c>
      <c r="B53" s="60" t="s">
        <v>84</v>
      </c>
      <c r="C53" s="37"/>
      <c r="D53" s="35"/>
      <c r="E53" s="35"/>
      <c r="F53" s="35" t="e">
        <f t="shared" si="0"/>
        <v>#DIV/0!</v>
      </c>
      <c r="G53" s="38"/>
      <c r="H53" s="38"/>
    </row>
    <row r="54" spans="1:8" ht="28.5" customHeight="1" hidden="1">
      <c r="A54" s="1" t="s">
        <v>85</v>
      </c>
      <c r="B54" s="60" t="s">
        <v>86</v>
      </c>
      <c r="C54" s="37"/>
      <c r="D54" s="35"/>
      <c r="E54" s="35"/>
      <c r="F54" s="35" t="e">
        <f t="shared" si="0"/>
        <v>#DIV/0!</v>
      </c>
      <c r="G54" s="38"/>
      <c r="H54" s="38"/>
    </row>
    <row r="55" spans="1:8" ht="28.5" customHeight="1" hidden="1">
      <c r="A55" s="1" t="s">
        <v>87</v>
      </c>
      <c r="B55" s="60" t="s">
        <v>88</v>
      </c>
      <c r="C55" s="37"/>
      <c r="D55" s="35"/>
      <c r="E55" s="35"/>
      <c r="F55" s="35" t="e">
        <f t="shared" si="0"/>
        <v>#DIV/0!</v>
      </c>
      <c r="G55" s="38"/>
      <c r="H55" s="38"/>
    </row>
    <row r="56" spans="1:8" ht="28.5" customHeight="1" hidden="1">
      <c r="A56" s="1" t="s">
        <v>89</v>
      </c>
      <c r="B56" s="60" t="s">
        <v>90</v>
      </c>
      <c r="C56" s="37"/>
      <c r="D56" s="35"/>
      <c r="E56" s="35"/>
      <c r="F56" s="35" t="e">
        <f t="shared" si="0"/>
        <v>#DIV/0!</v>
      </c>
      <c r="G56" s="38"/>
      <c r="H56" s="38"/>
    </row>
    <row r="57" spans="1:8" ht="25.5" hidden="1">
      <c r="A57" s="1" t="s">
        <v>8</v>
      </c>
      <c r="B57" s="60" t="s">
        <v>9</v>
      </c>
      <c r="C57" s="37"/>
      <c r="D57" s="35"/>
      <c r="E57" s="35"/>
      <c r="F57" s="35" t="e">
        <f t="shared" si="0"/>
        <v>#DIV/0!</v>
      </c>
      <c r="G57" s="38"/>
      <c r="H57" s="38"/>
    </row>
    <row r="58" spans="1:8" ht="25.5" hidden="1">
      <c r="A58" s="1" t="s">
        <v>10</v>
      </c>
      <c r="B58" s="60" t="s">
        <v>11</v>
      </c>
      <c r="C58" s="37"/>
      <c r="D58" s="35"/>
      <c r="E58" s="35"/>
      <c r="F58" s="35" t="e">
        <f t="shared" si="0"/>
        <v>#DIV/0!</v>
      </c>
      <c r="G58" s="38"/>
      <c r="H58" s="38"/>
    </row>
    <row r="59" spans="1:8" ht="25.5" hidden="1">
      <c r="A59" s="1" t="s">
        <v>12</v>
      </c>
      <c r="B59" s="60" t="s">
        <v>13</v>
      </c>
      <c r="C59" s="37"/>
      <c r="D59" s="35"/>
      <c r="E59" s="35"/>
      <c r="F59" s="35" t="e">
        <f t="shared" si="0"/>
        <v>#DIV/0!</v>
      </c>
      <c r="G59" s="38"/>
      <c r="H59" s="38"/>
    </row>
    <row r="60" spans="1:8" ht="25.5" hidden="1">
      <c r="A60" s="1" t="s">
        <v>14</v>
      </c>
      <c r="B60" s="60" t="s">
        <v>15</v>
      </c>
      <c r="C60" s="37"/>
      <c r="D60" s="35"/>
      <c r="E60" s="35"/>
      <c r="F60" s="35" t="e">
        <f t="shared" si="0"/>
        <v>#DIV/0!</v>
      </c>
      <c r="G60" s="38"/>
      <c r="H60" s="38"/>
    </row>
    <row r="61" spans="1:8" ht="12" customHeight="1" hidden="1">
      <c r="A61" s="1" t="s">
        <v>51</v>
      </c>
      <c r="B61" s="60" t="s">
        <v>32</v>
      </c>
      <c r="C61" s="37"/>
      <c r="D61" s="35">
        <f>D62+D63</f>
        <v>0</v>
      </c>
      <c r="E61" s="35">
        <f>E62+E63</f>
        <v>0</v>
      </c>
      <c r="F61" s="35" t="e">
        <f t="shared" si="0"/>
        <v>#DIV/0!</v>
      </c>
      <c r="G61" s="40"/>
      <c r="H61" s="40"/>
    </row>
    <row r="62" spans="1:8" ht="48.75" customHeight="1" hidden="1">
      <c r="A62" s="1" t="s">
        <v>52</v>
      </c>
      <c r="B62" s="60" t="s">
        <v>1</v>
      </c>
      <c r="C62" s="37"/>
      <c r="D62" s="35">
        <v>0</v>
      </c>
      <c r="E62" s="35">
        <v>0</v>
      </c>
      <c r="F62" s="35" t="e">
        <f t="shared" si="0"/>
        <v>#DIV/0!</v>
      </c>
      <c r="G62" s="38"/>
      <c r="H62" s="38"/>
    </row>
    <row r="63" spans="1:8" ht="25.5" hidden="1">
      <c r="A63" s="1" t="s">
        <v>110</v>
      </c>
      <c r="B63" s="60" t="s">
        <v>59</v>
      </c>
      <c r="C63" s="37"/>
      <c r="D63" s="35"/>
      <c r="E63" s="35"/>
      <c r="F63" s="35" t="e">
        <f t="shared" si="0"/>
        <v>#DIV/0!</v>
      </c>
      <c r="G63" s="38"/>
      <c r="H63" s="38"/>
    </row>
    <row r="64" spans="1:8" ht="33.75" customHeight="1" hidden="1">
      <c r="A64" s="1" t="s">
        <v>66</v>
      </c>
      <c r="B64" s="60" t="s">
        <v>67</v>
      </c>
      <c r="C64" s="37"/>
      <c r="D64" s="35"/>
      <c r="E64" s="35"/>
      <c r="F64" s="35" t="e">
        <f t="shared" si="0"/>
        <v>#DIV/0!</v>
      </c>
      <c r="G64" s="38"/>
      <c r="H64" s="38"/>
    </row>
    <row r="65" spans="1:8" ht="13.5" customHeight="1" hidden="1">
      <c r="A65" s="1" t="s">
        <v>39</v>
      </c>
      <c r="B65" s="60" t="s">
        <v>33</v>
      </c>
      <c r="C65" s="37">
        <v>1777</v>
      </c>
      <c r="D65" s="35"/>
      <c r="E65" s="35"/>
      <c r="F65" s="35" t="e">
        <f t="shared" si="0"/>
        <v>#DIV/0!</v>
      </c>
      <c r="G65" s="40"/>
      <c r="H65" s="40"/>
    </row>
    <row r="66" spans="1:8" ht="20.25" customHeight="1" hidden="1">
      <c r="A66" s="1" t="s">
        <v>5</v>
      </c>
      <c r="B66" s="60" t="s">
        <v>4</v>
      </c>
      <c r="C66" s="37"/>
      <c r="D66" s="35"/>
      <c r="E66" s="35"/>
      <c r="F66" s="35" t="e">
        <f t="shared" si="0"/>
        <v>#DIV/0!</v>
      </c>
      <c r="G66" s="38"/>
      <c r="H66" s="38"/>
    </row>
    <row r="67" spans="1:8" ht="19.5" customHeight="1" hidden="1">
      <c r="A67" s="1" t="s">
        <v>103</v>
      </c>
      <c r="B67" s="60" t="s">
        <v>34</v>
      </c>
      <c r="C67" s="37"/>
      <c r="D67" s="35"/>
      <c r="E67" s="35"/>
      <c r="F67" s="35" t="e">
        <f t="shared" si="0"/>
        <v>#DIV/0!</v>
      </c>
      <c r="G67" s="38"/>
      <c r="H67" s="38"/>
    </row>
    <row r="68" spans="1:8" ht="19.5" customHeight="1" hidden="1">
      <c r="A68" s="1" t="s">
        <v>104</v>
      </c>
      <c r="B68" s="60" t="s">
        <v>35</v>
      </c>
      <c r="C68" s="37"/>
      <c r="D68" s="35"/>
      <c r="E68" s="35"/>
      <c r="F68" s="35" t="e">
        <f t="shared" si="0"/>
        <v>#DIV/0!</v>
      </c>
      <c r="G68" s="38"/>
      <c r="H68" s="38"/>
    </row>
    <row r="69" spans="1:8" ht="25.5" hidden="1">
      <c r="A69" s="1" t="s">
        <v>65</v>
      </c>
      <c r="B69" s="60" t="s">
        <v>2</v>
      </c>
      <c r="C69" s="37"/>
      <c r="D69" s="35">
        <v>0</v>
      </c>
      <c r="E69" s="35"/>
      <c r="F69" s="35" t="e">
        <f t="shared" si="0"/>
        <v>#DIV/0!</v>
      </c>
      <c r="G69" s="38"/>
      <c r="H69" s="38"/>
    </row>
    <row r="70" spans="1:8" ht="25.5" hidden="1">
      <c r="A70" s="1" t="s">
        <v>16</v>
      </c>
      <c r="B70" s="60" t="s">
        <v>17</v>
      </c>
      <c r="C70" s="37"/>
      <c r="D70" s="35"/>
      <c r="E70" s="35"/>
      <c r="F70" s="35" t="e">
        <f t="shared" si="0"/>
        <v>#DIV/0!</v>
      </c>
      <c r="G70" s="38"/>
      <c r="H70" s="38"/>
    </row>
    <row r="71" spans="1:8" ht="25.5" hidden="1">
      <c r="A71" s="1" t="s">
        <v>18</v>
      </c>
      <c r="B71" s="60" t="s">
        <v>19</v>
      </c>
      <c r="C71" s="37"/>
      <c r="D71" s="35"/>
      <c r="E71" s="35"/>
      <c r="F71" s="35" t="e">
        <f t="shared" si="0"/>
        <v>#DIV/0!</v>
      </c>
      <c r="G71" s="38"/>
      <c r="H71" s="38"/>
    </row>
    <row r="72" spans="1:8" ht="25.5" hidden="1">
      <c r="A72" s="1" t="s">
        <v>20</v>
      </c>
      <c r="B72" s="60" t="s">
        <v>21</v>
      </c>
      <c r="C72" s="37"/>
      <c r="D72" s="35"/>
      <c r="E72" s="35"/>
      <c r="F72" s="35" t="e">
        <f t="shared" si="0"/>
        <v>#DIV/0!</v>
      </c>
      <c r="G72" s="38"/>
      <c r="H72" s="38"/>
    </row>
    <row r="73" spans="1:8" ht="6" customHeight="1" hidden="1">
      <c r="A73" s="1" t="s">
        <v>22</v>
      </c>
      <c r="B73" s="60" t="s">
        <v>23</v>
      </c>
      <c r="C73" s="37"/>
      <c r="D73" s="35"/>
      <c r="E73" s="35"/>
      <c r="F73" s="35" t="e">
        <f t="shared" si="0"/>
        <v>#DIV/0!</v>
      </c>
      <c r="G73" s="38"/>
      <c r="H73" s="38"/>
    </row>
    <row r="74" spans="1:8" ht="40.5" customHeight="1" hidden="1">
      <c r="A74" s="1" t="s">
        <v>127</v>
      </c>
      <c r="B74" s="58" t="s">
        <v>125</v>
      </c>
      <c r="C74" s="37"/>
      <c r="D74" s="35">
        <v>0</v>
      </c>
      <c r="E74" s="35">
        <v>0</v>
      </c>
      <c r="F74" s="35">
        <v>0</v>
      </c>
      <c r="G74" s="38"/>
      <c r="H74" s="38"/>
    </row>
    <row r="75" spans="1:8" ht="22.5" customHeight="1" hidden="1">
      <c r="A75" s="1" t="s">
        <v>65</v>
      </c>
      <c r="B75" s="61" t="s">
        <v>121</v>
      </c>
      <c r="C75" s="37"/>
      <c r="D75" s="35">
        <v>0</v>
      </c>
      <c r="E75" s="35">
        <v>0</v>
      </c>
      <c r="F75" s="35">
        <v>0</v>
      </c>
      <c r="G75" s="38"/>
      <c r="H75" s="38"/>
    </row>
    <row r="76" spans="1:8" ht="12.75" hidden="1">
      <c r="A76" s="1" t="s">
        <v>16</v>
      </c>
      <c r="B76" s="61" t="s">
        <v>36</v>
      </c>
      <c r="C76" s="37"/>
      <c r="D76" s="35">
        <f>D77</f>
        <v>0</v>
      </c>
      <c r="E76" s="35">
        <f>E77</f>
        <v>0</v>
      </c>
      <c r="F76" s="35">
        <v>0</v>
      </c>
      <c r="G76" s="40"/>
      <c r="H76" s="40"/>
    </row>
    <row r="77" spans="1:8" ht="12" customHeight="1" hidden="1">
      <c r="A77" s="1" t="s">
        <v>64</v>
      </c>
      <c r="B77" s="61" t="s">
        <v>3</v>
      </c>
      <c r="C77" s="37"/>
      <c r="D77" s="35">
        <v>0</v>
      </c>
      <c r="E77" s="35"/>
      <c r="F77" s="35">
        <v>0</v>
      </c>
      <c r="G77" s="38"/>
      <c r="H77" s="38"/>
    </row>
    <row r="78" spans="1:8" s="18" customFormat="1" ht="18" customHeight="1">
      <c r="A78" s="6" t="s">
        <v>100</v>
      </c>
      <c r="B78" s="13" t="s">
        <v>37</v>
      </c>
      <c r="C78" s="34" t="e">
        <f>#REF!+#REF!+#REF!</f>
        <v>#REF!</v>
      </c>
      <c r="D78" s="35">
        <f>D80+D84+D86+D89</f>
        <v>2364476.26</v>
      </c>
      <c r="E78" s="35">
        <f>E80+E84+E86+E89+E92+E94</f>
        <v>2316288.1999999997</v>
      </c>
      <c r="F78" s="35">
        <f t="shared" si="0"/>
        <v>97.96199856961135</v>
      </c>
      <c r="G78" s="47"/>
      <c r="H78" s="47"/>
    </row>
    <row r="79" spans="1:9" s="18" customFormat="1" ht="27.75" customHeight="1" hidden="1">
      <c r="A79" s="4" t="s">
        <v>91</v>
      </c>
      <c r="B79" s="13" t="s">
        <v>38</v>
      </c>
      <c r="C79" s="34"/>
      <c r="D79" s="35"/>
      <c r="E79" s="35"/>
      <c r="F79" s="35"/>
      <c r="G79" s="47"/>
      <c r="H79" s="47"/>
      <c r="I79" s="25" t="e">
        <f>D80+#REF!+#REF!+#REF!</f>
        <v>#REF!</v>
      </c>
    </row>
    <row r="80" spans="1:8" s="18" customFormat="1" ht="30.75" customHeight="1">
      <c r="A80" s="6" t="s">
        <v>145</v>
      </c>
      <c r="B80" s="13" t="s">
        <v>144</v>
      </c>
      <c r="C80" s="34"/>
      <c r="D80" s="48">
        <f>D81+D82+D83</f>
        <v>656674.8</v>
      </c>
      <c r="E80" s="48">
        <f>E81+E82+E83</f>
        <v>656674.8</v>
      </c>
      <c r="F80" s="35">
        <f aca="true" t="shared" si="1" ref="F80:F91">E80/D80*100</f>
        <v>100</v>
      </c>
      <c r="G80" s="47"/>
      <c r="H80" s="47"/>
    </row>
    <row r="81" spans="1:8" s="18" customFormat="1" ht="30.75" customHeight="1">
      <c r="A81" s="4" t="s">
        <v>146</v>
      </c>
      <c r="B81" s="13" t="s">
        <v>147</v>
      </c>
      <c r="C81" s="34"/>
      <c r="D81" s="39">
        <v>38340</v>
      </c>
      <c r="E81" s="39">
        <v>38340</v>
      </c>
      <c r="F81" s="39">
        <f t="shared" si="1"/>
        <v>100</v>
      </c>
      <c r="G81" s="47"/>
      <c r="H81" s="47"/>
    </row>
    <row r="82" spans="1:8" s="18" customFormat="1" ht="30.75" customHeight="1">
      <c r="A82" s="4" t="s">
        <v>148</v>
      </c>
      <c r="B82" s="13" t="s">
        <v>149</v>
      </c>
      <c r="C82" s="34"/>
      <c r="D82" s="39">
        <v>84065.8</v>
      </c>
      <c r="E82" s="39">
        <v>84065.8</v>
      </c>
      <c r="F82" s="39">
        <f t="shared" si="1"/>
        <v>100</v>
      </c>
      <c r="G82" s="47"/>
      <c r="H82" s="47"/>
    </row>
    <row r="83" spans="1:8" s="18" customFormat="1" ht="30.75" customHeight="1">
      <c r="A83" s="4" t="s">
        <v>150</v>
      </c>
      <c r="B83" s="13" t="s">
        <v>149</v>
      </c>
      <c r="C83" s="34"/>
      <c r="D83" s="39">
        <v>534269</v>
      </c>
      <c r="E83" s="39">
        <v>534269</v>
      </c>
      <c r="F83" s="39">
        <f t="shared" si="1"/>
        <v>100</v>
      </c>
      <c r="G83" s="47"/>
      <c r="H83" s="47"/>
    </row>
    <row r="84" spans="1:8" s="18" customFormat="1" ht="22.5" customHeight="1">
      <c r="A84" s="6" t="s">
        <v>107</v>
      </c>
      <c r="B84" s="62" t="s">
        <v>151</v>
      </c>
      <c r="C84" s="34"/>
      <c r="D84" s="48">
        <f>D85</f>
        <v>30476</v>
      </c>
      <c r="E84" s="48">
        <f>E85</f>
        <v>30476</v>
      </c>
      <c r="F84" s="35">
        <f t="shared" si="1"/>
        <v>100</v>
      </c>
      <c r="G84" s="47"/>
      <c r="H84" s="47"/>
    </row>
    <row r="85" spans="1:8" s="18" customFormat="1" ht="27" customHeight="1">
      <c r="A85" s="4" t="s">
        <v>152</v>
      </c>
      <c r="B85" s="13" t="s">
        <v>153</v>
      </c>
      <c r="C85" s="34"/>
      <c r="D85" s="49">
        <v>30476</v>
      </c>
      <c r="E85" s="39">
        <v>30476</v>
      </c>
      <c r="F85" s="39">
        <f t="shared" si="1"/>
        <v>100</v>
      </c>
      <c r="G85" s="47"/>
      <c r="H85" s="47"/>
    </row>
    <row r="86" spans="1:8" ht="24.75" customHeight="1">
      <c r="A86" s="5" t="s">
        <v>6</v>
      </c>
      <c r="B86" s="13" t="s">
        <v>140</v>
      </c>
      <c r="C86" s="50"/>
      <c r="D86" s="35">
        <f>D87+D88</f>
        <v>219097.46</v>
      </c>
      <c r="E86" s="35">
        <f>E87+E88</f>
        <v>219097.46</v>
      </c>
      <c r="F86" s="35">
        <f t="shared" si="1"/>
        <v>100</v>
      </c>
      <c r="G86" s="51"/>
      <c r="H86" s="51"/>
    </row>
    <row r="87" spans="1:8" ht="24.75" customHeight="1">
      <c r="A87" s="7" t="s">
        <v>109</v>
      </c>
      <c r="B87" s="13" t="s">
        <v>139</v>
      </c>
      <c r="C87" s="50"/>
      <c r="D87" s="39">
        <v>131597.46</v>
      </c>
      <c r="E87" s="39">
        <v>131597.46</v>
      </c>
      <c r="F87" s="39">
        <f t="shared" si="1"/>
        <v>100</v>
      </c>
      <c r="G87" s="51"/>
      <c r="H87" s="51"/>
    </row>
    <row r="88" spans="1:8" ht="37.5" customHeight="1">
      <c r="A88" s="7" t="s">
        <v>108</v>
      </c>
      <c r="B88" s="13" t="s">
        <v>138</v>
      </c>
      <c r="C88" s="50"/>
      <c r="D88" s="39">
        <v>87500</v>
      </c>
      <c r="E88" s="39">
        <v>87500</v>
      </c>
      <c r="F88" s="39">
        <f t="shared" si="1"/>
        <v>100</v>
      </c>
      <c r="G88" s="52"/>
      <c r="H88" s="52"/>
    </row>
    <row r="89" spans="1:8" ht="21" customHeight="1">
      <c r="A89" s="5" t="s">
        <v>7</v>
      </c>
      <c r="B89" s="8" t="s">
        <v>137</v>
      </c>
      <c r="C89" s="50"/>
      <c r="D89" s="35">
        <f>D90+D91</f>
        <v>1458228</v>
      </c>
      <c r="E89" s="35">
        <f>E90+E91</f>
        <v>1458228</v>
      </c>
      <c r="F89" s="35">
        <f t="shared" si="1"/>
        <v>100</v>
      </c>
      <c r="G89" s="53"/>
      <c r="H89" s="53"/>
    </row>
    <row r="90" spans="1:8" ht="40.5" customHeight="1">
      <c r="A90" s="7" t="s">
        <v>154</v>
      </c>
      <c r="B90" s="8" t="s">
        <v>136</v>
      </c>
      <c r="C90" s="50"/>
      <c r="D90" s="49">
        <v>28597</v>
      </c>
      <c r="E90" s="49">
        <v>28597</v>
      </c>
      <c r="F90" s="39">
        <f t="shared" si="1"/>
        <v>100</v>
      </c>
      <c r="G90" s="53"/>
      <c r="H90" s="53"/>
    </row>
    <row r="91" spans="1:8" ht="27" customHeight="1">
      <c r="A91" s="4" t="s">
        <v>155</v>
      </c>
      <c r="B91" s="8" t="s">
        <v>141</v>
      </c>
      <c r="C91" s="50"/>
      <c r="D91" s="39">
        <v>1429631</v>
      </c>
      <c r="E91" s="39">
        <v>1429631</v>
      </c>
      <c r="F91" s="39">
        <f t="shared" si="1"/>
        <v>100</v>
      </c>
      <c r="G91" s="51"/>
      <c r="H91" s="51"/>
    </row>
    <row r="92" spans="1:8" ht="56.25" customHeight="1">
      <c r="A92" s="6" t="s">
        <v>156</v>
      </c>
      <c r="B92" s="8" t="s">
        <v>157</v>
      </c>
      <c r="C92" s="54"/>
      <c r="D92" s="35">
        <v>0</v>
      </c>
      <c r="E92" s="35">
        <f>E93</f>
        <v>560.59</v>
      </c>
      <c r="F92" s="35">
        <v>0</v>
      </c>
      <c r="G92" s="51"/>
      <c r="H92" s="51"/>
    </row>
    <row r="93" spans="1:8" ht="45" customHeight="1">
      <c r="A93" s="4" t="s">
        <v>158</v>
      </c>
      <c r="B93" s="8" t="s">
        <v>159</v>
      </c>
      <c r="C93" s="50"/>
      <c r="D93" s="39">
        <v>0</v>
      </c>
      <c r="E93" s="39">
        <v>560.59</v>
      </c>
      <c r="F93" s="39">
        <v>0</v>
      </c>
      <c r="G93" s="51"/>
      <c r="H93" s="51"/>
    </row>
    <row r="94" spans="1:8" ht="41.25" customHeight="1">
      <c r="A94" s="6" t="s">
        <v>160</v>
      </c>
      <c r="B94" s="8" t="s">
        <v>161</v>
      </c>
      <c r="C94" s="50"/>
      <c r="D94" s="35">
        <v>0</v>
      </c>
      <c r="E94" s="35">
        <f>E95+E96</f>
        <v>-48748.65</v>
      </c>
      <c r="F94" s="35">
        <v>0</v>
      </c>
      <c r="G94" s="51"/>
      <c r="H94" s="51"/>
    </row>
    <row r="95" spans="1:8" ht="41.25" customHeight="1">
      <c r="A95" s="4" t="s">
        <v>163</v>
      </c>
      <c r="B95" s="8" t="s">
        <v>162</v>
      </c>
      <c r="C95" s="50"/>
      <c r="D95" s="39">
        <v>0</v>
      </c>
      <c r="E95" s="39">
        <v>-19573.38</v>
      </c>
      <c r="F95" s="39">
        <v>0</v>
      </c>
      <c r="G95" s="51"/>
      <c r="H95" s="51"/>
    </row>
    <row r="96" spans="1:8" ht="39.75" customHeight="1">
      <c r="A96" s="4" t="s">
        <v>142</v>
      </c>
      <c r="B96" s="8" t="s">
        <v>143</v>
      </c>
      <c r="C96" s="50"/>
      <c r="D96" s="39">
        <v>0</v>
      </c>
      <c r="E96" s="39">
        <v>-29175.27</v>
      </c>
      <c r="F96" s="39">
        <v>0</v>
      </c>
      <c r="G96" s="51"/>
      <c r="H96" s="51"/>
    </row>
    <row r="97" spans="1:9" ht="22.5" customHeight="1">
      <c r="A97" s="6" t="s">
        <v>102</v>
      </c>
      <c r="B97" s="13"/>
      <c r="C97" s="34" t="e">
        <f>C61+#REF!</f>
        <v>#REF!</v>
      </c>
      <c r="D97" s="35">
        <f>D78+D14</f>
        <v>2732697.26</v>
      </c>
      <c r="E97" s="35">
        <f>E78+E14</f>
        <v>2645179.4899999998</v>
      </c>
      <c r="F97" s="35">
        <f>E97/D97*100</f>
        <v>96.79738508611817</v>
      </c>
      <c r="G97" s="47"/>
      <c r="H97" s="47"/>
      <c r="I97" s="26"/>
    </row>
    <row r="98" spans="1:9" ht="58.5" customHeight="1" hidden="1">
      <c r="A98" s="6"/>
      <c r="B98" s="13"/>
      <c r="C98" s="34"/>
      <c r="D98" s="34"/>
      <c r="E98" s="55"/>
      <c r="F98" s="55"/>
      <c r="G98" s="55"/>
      <c r="H98" s="55"/>
      <c r="I98" s="26"/>
    </row>
  </sheetData>
  <sheetProtection/>
  <mergeCells count="9">
    <mergeCell ref="B9:F9"/>
    <mergeCell ref="A11:F11"/>
    <mergeCell ref="B10:D10"/>
    <mergeCell ref="B1:D1"/>
    <mergeCell ref="B2:D2"/>
    <mergeCell ref="B3:D3"/>
    <mergeCell ref="B4:D4"/>
    <mergeCell ref="B8:F8"/>
    <mergeCell ref="B7:F7"/>
  </mergeCells>
  <printOptions/>
  <pageMargins left="0.9055118110236221" right="0.5905511811023623" top="0.2362204724409449" bottom="0" header="0.4330708661417323" footer="0"/>
  <pageSetup fitToHeight="2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4" sqref="Q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2023-06-26T14:41:41Z</cp:lastPrinted>
  <dcterms:created xsi:type="dcterms:W3CDTF">2005-12-16T07:43:52Z</dcterms:created>
  <dcterms:modified xsi:type="dcterms:W3CDTF">2023-06-26T14:42:35Z</dcterms:modified>
  <cp:category/>
  <cp:version/>
  <cp:contentType/>
  <cp:contentStatus/>
</cp:coreProperties>
</file>