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9030" activeTab="0"/>
  </bookViews>
  <sheets>
    <sheet name="Лист1" sheetId="1" r:id="rId1"/>
    <sheet name="Лист1 (2)" sheetId="2" r:id="rId2"/>
    <sheet name="Отчет о совместимости" sheetId="3" r:id="rId3"/>
  </sheets>
  <definedNames>
    <definedName name="_xlnm.Print_Area" localSheetId="0">'Лист1'!$A$1:$M$99</definedName>
    <definedName name="_xlnm.Print_Area" localSheetId="1">'Лист1 (2)'!$A$1:$M$105</definedName>
  </definedNames>
  <calcPr fullCalcOnLoad="1"/>
</workbook>
</file>

<file path=xl/sharedStrings.xml><?xml version="1.0" encoding="utf-8"?>
<sst xmlns="http://schemas.openxmlformats.org/spreadsheetml/2006/main" count="322" uniqueCount="63">
  <si>
    <t xml:space="preserve">Наименование   
мероприятия    
программы
</t>
  </si>
  <si>
    <t>№ п/п</t>
  </si>
  <si>
    <t xml:space="preserve">Срок   
начала / 
окончания
работ
</t>
  </si>
  <si>
    <t xml:space="preserve">Источники
финансирования
</t>
  </si>
  <si>
    <t>Ожидаемые результаты реализации мероприятия</t>
  </si>
  <si>
    <t>Всего</t>
  </si>
  <si>
    <t>Всего, в том числе:</t>
  </si>
  <si>
    <t>Федеральный бюджет</t>
  </si>
  <si>
    <t>Областной бюджет</t>
  </si>
  <si>
    <t>Бюджет района</t>
  </si>
  <si>
    <t>Бюджет поселения</t>
  </si>
  <si>
    <t>Внебюджетные источники</t>
  </si>
  <si>
    <t>ИТОГО ПО ПРОГРАММЕ</t>
  </si>
  <si>
    <t>Ответственный исполнитель</t>
  </si>
  <si>
    <t xml:space="preserve">Объемы финансирования, 
в т.ч. по годам    
(рублей)
</t>
  </si>
  <si>
    <t>2.1.</t>
  </si>
  <si>
    <t>3.1.</t>
  </si>
  <si>
    <t>4.1.</t>
  </si>
  <si>
    <t>5.1.</t>
  </si>
  <si>
    <t>2020-2024</t>
  </si>
  <si>
    <t>Задача 2. Организация сбора и утилизации опасных отходов (первого класса).</t>
  </si>
  <si>
    <t>Задача 3. Разработка (актуализация) генеральных схем очистки территорий.</t>
  </si>
  <si>
    <t>Задача 4. Уборка несанкционированных свалок и навалов мусора.</t>
  </si>
  <si>
    <t xml:space="preserve">Содержание мест (пощадок ) накоплени твердых коммунальных отходов </t>
  </si>
  <si>
    <t>Выполнение работ по уборке несанкционированных свалок и навалов мусора</t>
  </si>
  <si>
    <t xml:space="preserve">Приобретение контейнеров (бункеров) для накопления твердых коммунальных отходов </t>
  </si>
  <si>
    <t>5.3.</t>
  </si>
  <si>
    <t xml:space="preserve">Организация сбора и утилизация опасных отходов </t>
  </si>
  <si>
    <t>Отчет о совместимости для Перечень мероприятий 2020-25корр(2) — копия1.xls</t>
  </si>
  <si>
    <t>Дата отчета: 02.06.2021 16:33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</si>
  <si>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</si>
  <si>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</si>
  <si>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</si>
  <si>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</si>
  <si>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1.Формирование комплексной системы обращения с твёрдыми коммунальными отходами, создание условий для повышения экологической культуры и степени вовлеченности населения в вопросы обращения с ТКО.</t>
  </si>
  <si>
    <t>Подготовка площадки временного накопления твердых коммунальных отходов на территории МО «Устьянский муниципальный район»</t>
  </si>
  <si>
    <t>Площадка временного накопления твердых коммунальных отходов на территории МО "Устьянский муниципальный район" с целью последующей передачи региональному оператору подготовлена в объеме 100%</t>
  </si>
  <si>
    <t>Разработы инженерные схемы санитарной очистки территорий и населенных пунктов Устьянского райна 15 единиц</t>
  </si>
  <si>
    <t>Обустройство объектов размещения твердых коммунальных отходов д. Тарасонаволоцкая</t>
  </si>
  <si>
    <t>Создание мест (площадок) накопления ( в том числе раздельного накопления ) твердых коммунальных отходов на территории МО "Октябрьское"                          32 единицы</t>
  </si>
  <si>
    <t>Выполнение работ по обустройству контейных площадок (перевозка, установка)</t>
  </si>
  <si>
    <t>5.4</t>
  </si>
  <si>
    <t>Приобретение  контейнеров (бункеров) для накопления твердых коммунальных отходов на территории Устьянского муниципального района итого 275 единицы</t>
  </si>
  <si>
    <t>приобретение котейнеров для МО "Октябрьское"- итого 132 единицы</t>
  </si>
  <si>
    <r>
      <t xml:space="preserve">Выполнены работы по  уборке1 несанкционированных 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свалок  на территории Устьянского муниципального района 2 единицы и навалов мусора 2 единицы. В 2022 году планируется убрать 10 единиц и навалов мусора </t>
    </r>
  </si>
  <si>
    <t xml:space="preserve">Содержание мест (площадок) накопления твердых коммунальных отходов66 единиц </t>
  </si>
  <si>
    <t>Разработка инжинерной схемы санитарной очистки территорий и населенных пунктов Устьянского района</t>
  </si>
  <si>
    <t>Управление строительства и инфраструктуры администрации Устьянского муниципального района 2020-2021гг./ администрация Устьянского мунициального района 2022-2024гг.</t>
  </si>
  <si>
    <t xml:space="preserve">Управление строительства и инфраструктуры администрации Устьянского муниципального района 2020-2021гг./ администрация Устьянского мунициального района 2022-2024гг. </t>
  </si>
  <si>
    <t>Выполнение работ по обустройству контейнерных площадок</t>
  </si>
  <si>
    <t>Мероприятия по содержанию контейнерных площадок и мест накопления ТКО</t>
  </si>
  <si>
    <t>Содержание 99 мест (пощадок ) накоплени твердых коммунальных отходов на территории Устьянского муниципального района</t>
  </si>
  <si>
    <t xml:space="preserve"> Обустройство объектов размещения твердых коммунальных отходов    д. Тарасонаволоцка – 1 единица</t>
  </si>
  <si>
    <t>Сбор опасных отходов (Iкласса)  5 условных единиц</t>
  </si>
  <si>
    <t>Реализация меропритий в сфере обращения с отходами производства и потребления, в том числе с твердыми коммунальными отходами</t>
  </si>
  <si>
    <t>Создание 60мест (площадок) накопления твердых коммунальных отходов, приобретение 175 контейнеров</t>
  </si>
  <si>
    <t>1.1.</t>
  </si>
  <si>
    <t>5.2..</t>
  </si>
  <si>
    <t>Создание мест (площадок) накопления  ( в том числе раздельного накопления ) твердых коммунальных отходов - 66 единиц</t>
  </si>
  <si>
    <t>5.5</t>
  </si>
  <si>
    <t>5.6.</t>
  </si>
  <si>
    <t>Перечень мероприятий муниципальной программы "Безопасное обращение с отходами производства и потребления в муниципальном образовании "Устьянский муниципальный район"</t>
  </si>
  <si>
    <t xml:space="preserve">Приложение №2
 к постановлению администрации Устьянского 
муниципального района Архангельской области
 «О внесении изменений в муниципальную 
программу «Безопасное обращение
 с отходами производства и потребления в муниципальном образовании 
"Устьянский муниципальный район»
от 30 декабря 2022 года №2251   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</si>
</sst>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[$-FC19]d\ mmmm\ yyyy\ &quot;г.&quot;"/>
    <numFmt numFmtId="176" formatCode="#,##0.0"/>
    <numFmt numFmtId="177" formatCode="0.0"/>
    <numFmt numFmtId="178" formatCode="#,##0.00\ &quot;₽&quot;"/>
  </numFmts>
  <fonts count="49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60" applyNumberFormat="1" applyFont="1" applyFill="1" applyBorder="1" applyAlignment="1">
      <alignment horizontal="center" vertical="center" wrapText="1"/>
    </xf>
    <xf numFmtId="171" fontId="0" fillId="33" borderId="0" xfId="60" applyFont="1" applyFill="1" applyAlignment="1">
      <alignment/>
    </xf>
    <xf numFmtId="0" fontId="3" fillId="33" borderId="10" xfId="60" applyNumberFormat="1" applyFont="1" applyFill="1" applyBorder="1" applyAlignment="1">
      <alignment horizontal="center" vertical="center" wrapText="1"/>
    </xf>
    <xf numFmtId="0" fontId="3" fillId="33" borderId="11" xfId="60" applyNumberFormat="1" applyFont="1" applyFill="1" applyBorder="1" applyAlignment="1">
      <alignment horizontal="center" vertical="center" wrapText="1"/>
    </xf>
    <xf numFmtId="171" fontId="1" fillId="33" borderId="0" xfId="6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Alignment="1">
      <alignment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2" xfId="60" applyNumberFormat="1" applyFont="1" applyFill="1" applyBorder="1" applyAlignment="1">
      <alignment horizontal="center" vertical="center" wrapText="1"/>
    </xf>
    <xf numFmtId="171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 vertical="top" wrapText="1"/>
    </xf>
    <xf numFmtId="171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8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6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34" borderId="0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 wrapText="1"/>
    </xf>
    <xf numFmtId="4" fontId="3" fillId="33" borderId="19" xfId="6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1" xfId="6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18" xfId="6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8" xfId="6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16" fontId="4" fillId="33" borderId="37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2" fontId="4" fillId="33" borderId="37" xfId="0" applyNumberFormat="1" applyFont="1" applyFill="1" applyBorder="1" applyAlignment="1">
      <alignment horizontal="center" vertical="center" wrapText="1"/>
    </xf>
    <xf numFmtId="2" fontId="4" fillId="33" borderId="34" xfId="0" applyNumberFormat="1" applyFont="1" applyFill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33" borderId="39" xfId="0" applyNumberFormat="1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4" fillId="33" borderId="41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41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6" fillId="33" borderId="36" xfId="0" applyNumberFormat="1" applyFont="1" applyFill="1" applyBorder="1" applyAlignment="1">
      <alignment horizontal="center" vertical="center" wrapText="1"/>
    </xf>
    <xf numFmtId="0" fontId="6" fillId="33" borderId="42" xfId="0" applyNumberFormat="1" applyFont="1" applyFill="1" applyBorder="1" applyAlignment="1">
      <alignment horizontal="center" vertical="center" wrapText="1"/>
    </xf>
    <xf numFmtId="0" fontId="6" fillId="33" borderId="43" xfId="0" applyNumberFormat="1" applyFont="1" applyFill="1" applyBorder="1" applyAlignment="1">
      <alignment horizontal="center" vertical="center" wrapText="1"/>
    </xf>
    <xf numFmtId="0" fontId="6" fillId="33" borderId="44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45" xfId="0" applyNumberFormat="1" applyFont="1" applyFill="1" applyBorder="1" applyAlignment="1">
      <alignment horizontal="center" vertical="center"/>
    </xf>
    <xf numFmtId="4" fontId="3" fillId="33" borderId="18" xfId="60" applyNumberFormat="1" applyFont="1" applyFill="1" applyBorder="1" applyAlignment="1">
      <alignment horizontal="center" vertical="center" wrapText="1"/>
    </xf>
    <xf numFmtId="4" fontId="3" fillId="33" borderId="12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tabSelected="1" view="pageBreakPreview" zoomScale="110" zoomScaleSheetLayoutView="110" workbookViewId="0" topLeftCell="A1">
      <selection activeCell="A2" sqref="A2:M2"/>
    </sheetView>
  </sheetViews>
  <sheetFormatPr defaultColWidth="9.00390625" defaultRowHeight="12.75"/>
  <cols>
    <col min="1" max="1" width="7.25390625" style="0" customWidth="1"/>
    <col min="2" max="2" width="31.75390625" style="0" customWidth="1"/>
    <col min="3" max="3" width="23.75390625" style="0" customWidth="1"/>
    <col min="4" max="4" width="11.875" style="0" customWidth="1"/>
    <col min="5" max="5" width="27.875" style="0" customWidth="1"/>
    <col min="6" max="6" width="14.875" style="0" customWidth="1"/>
    <col min="7" max="7" width="16.625" style="5" customWidth="1"/>
    <col min="8" max="8" width="16.125" style="0" customWidth="1"/>
    <col min="9" max="9" width="16.125" style="9" customWidth="1"/>
    <col min="10" max="10" width="13.875" style="9" customWidth="1"/>
    <col min="11" max="12" width="15.00390625" style="9" customWidth="1"/>
    <col min="13" max="13" width="37.125" style="0" customWidth="1"/>
  </cols>
  <sheetData>
    <row r="1" spans="1:13" ht="132" customHeight="1" thickBot="1">
      <c r="A1" s="11"/>
      <c r="B1" s="11"/>
      <c r="C1" s="11"/>
      <c r="D1" s="11"/>
      <c r="E1" s="11"/>
      <c r="F1" s="11"/>
      <c r="H1" s="120" t="s">
        <v>62</v>
      </c>
      <c r="I1" s="120"/>
      <c r="J1" s="120"/>
      <c r="K1" s="120"/>
      <c r="L1" s="120"/>
      <c r="M1" s="120"/>
    </row>
    <row r="2" spans="1:13" ht="19.5" customHeight="1" thickBot="1">
      <c r="A2" s="121" t="s">
        <v>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124"/>
    </row>
    <row r="3" spans="1:13" ht="23.25" customHeight="1">
      <c r="A3" s="107" t="s">
        <v>1</v>
      </c>
      <c r="B3" s="106" t="s">
        <v>0</v>
      </c>
      <c r="C3" s="106" t="s">
        <v>13</v>
      </c>
      <c r="D3" s="106" t="s">
        <v>2</v>
      </c>
      <c r="E3" s="106" t="s">
        <v>3</v>
      </c>
      <c r="F3" s="125" t="s">
        <v>14</v>
      </c>
      <c r="G3" s="126"/>
      <c r="H3" s="126"/>
      <c r="I3" s="126"/>
      <c r="J3" s="126"/>
      <c r="K3" s="127"/>
      <c r="L3" s="42"/>
      <c r="M3" s="114" t="s">
        <v>4</v>
      </c>
    </row>
    <row r="4" spans="1:13" ht="9.75" customHeight="1">
      <c r="A4" s="91"/>
      <c r="B4" s="92"/>
      <c r="C4" s="92"/>
      <c r="D4" s="92"/>
      <c r="E4" s="92"/>
      <c r="F4" s="38" t="s">
        <v>5</v>
      </c>
      <c r="G4" s="6">
        <v>2020</v>
      </c>
      <c r="H4" s="38">
        <v>2021</v>
      </c>
      <c r="I4" s="38">
        <v>2022</v>
      </c>
      <c r="J4" s="38">
        <v>2023</v>
      </c>
      <c r="K4" s="38">
        <v>2024</v>
      </c>
      <c r="L4" s="31">
        <v>2025</v>
      </c>
      <c r="M4" s="87"/>
    </row>
    <row r="5" spans="1:13" ht="13.5" thickBot="1">
      <c r="A5" s="39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7">
        <v>7</v>
      </c>
      <c r="H5" s="40">
        <v>8</v>
      </c>
      <c r="I5" s="40">
        <v>9</v>
      </c>
      <c r="J5" s="40">
        <v>10</v>
      </c>
      <c r="K5" s="40">
        <v>11</v>
      </c>
      <c r="L5" s="32">
        <v>12</v>
      </c>
      <c r="M5" s="36">
        <v>12</v>
      </c>
    </row>
    <row r="6" spans="1:13" ht="13.5" customHeight="1" thickBot="1">
      <c r="A6" s="111" t="s">
        <v>34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1:13" s="12" customFormat="1" ht="12.75" customHeight="1">
      <c r="A7" s="108" t="s">
        <v>56</v>
      </c>
      <c r="B7" s="97" t="s">
        <v>35</v>
      </c>
      <c r="C7" s="97" t="s">
        <v>47</v>
      </c>
      <c r="D7" s="97" t="s">
        <v>19</v>
      </c>
      <c r="E7" s="35" t="s">
        <v>6</v>
      </c>
      <c r="F7" s="56">
        <f>G7+H7+I7+J7+K7</f>
        <v>1051126.32</v>
      </c>
      <c r="G7" s="57">
        <v>1051126.32</v>
      </c>
      <c r="H7" s="56">
        <v>0</v>
      </c>
      <c r="I7" s="56">
        <f>SUM(I8:I12)</f>
        <v>0</v>
      </c>
      <c r="J7" s="56">
        <f>SUM(J8:J12)</f>
        <v>0</v>
      </c>
      <c r="K7" s="56">
        <f>SUM(K8:K12)</f>
        <v>0</v>
      </c>
      <c r="L7" s="58"/>
      <c r="M7" s="95" t="s">
        <v>36</v>
      </c>
    </row>
    <row r="8" spans="1:13" ht="12.75">
      <c r="A8" s="109"/>
      <c r="B8" s="75"/>
      <c r="C8" s="75"/>
      <c r="D8" s="75"/>
      <c r="E8" s="33" t="s">
        <v>7</v>
      </c>
      <c r="F8" s="59">
        <f>SUM(G8:K8)</f>
        <v>0</v>
      </c>
      <c r="G8" s="60">
        <v>0</v>
      </c>
      <c r="H8" s="59">
        <v>0</v>
      </c>
      <c r="I8" s="59">
        <v>0</v>
      </c>
      <c r="J8" s="59">
        <v>0</v>
      </c>
      <c r="K8" s="59">
        <v>0</v>
      </c>
      <c r="L8" s="61"/>
      <c r="M8" s="76"/>
    </row>
    <row r="9" spans="1:13" ht="12.75">
      <c r="A9" s="109"/>
      <c r="B9" s="75"/>
      <c r="C9" s="75"/>
      <c r="D9" s="75"/>
      <c r="E9" s="33" t="s">
        <v>8</v>
      </c>
      <c r="F9" s="59">
        <f>SUM(G9:K9)</f>
        <v>0</v>
      </c>
      <c r="G9" s="60"/>
      <c r="H9" s="59">
        <v>0</v>
      </c>
      <c r="I9" s="59">
        <v>0</v>
      </c>
      <c r="J9" s="59">
        <v>0</v>
      </c>
      <c r="K9" s="59">
        <v>0</v>
      </c>
      <c r="L9" s="61"/>
      <c r="M9" s="76"/>
    </row>
    <row r="10" spans="1:13" ht="12.75">
      <c r="A10" s="109"/>
      <c r="B10" s="75"/>
      <c r="C10" s="75"/>
      <c r="D10" s="75"/>
      <c r="E10" s="33" t="s">
        <v>9</v>
      </c>
      <c r="F10" s="59">
        <f>SUM(G10:K10)</f>
        <v>1051126.32</v>
      </c>
      <c r="G10" s="60">
        <v>1051126.32</v>
      </c>
      <c r="H10" s="59">
        <v>0</v>
      </c>
      <c r="I10" s="59">
        <v>0</v>
      </c>
      <c r="J10" s="59">
        <v>0</v>
      </c>
      <c r="K10" s="59">
        <v>0</v>
      </c>
      <c r="L10" s="61"/>
      <c r="M10" s="76"/>
    </row>
    <row r="11" spans="1:13" ht="12.75">
      <c r="A11" s="109"/>
      <c r="B11" s="75"/>
      <c r="C11" s="75"/>
      <c r="D11" s="75"/>
      <c r="E11" s="33" t="s">
        <v>10</v>
      </c>
      <c r="F11" s="59">
        <f>SUM(G11:K11)</f>
        <v>0</v>
      </c>
      <c r="G11" s="60">
        <v>0</v>
      </c>
      <c r="H11" s="59">
        <v>0</v>
      </c>
      <c r="I11" s="59">
        <v>0</v>
      </c>
      <c r="J11" s="59">
        <v>0</v>
      </c>
      <c r="K11" s="59">
        <v>0</v>
      </c>
      <c r="L11" s="61"/>
      <c r="M11" s="76"/>
    </row>
    <row r="12" spans="1:13" ht="15.75" customHeight="1" thickBot="1">
      <c r="A12" s="110"/>
      <c r="B12" s="98"/>
      <c r="C12" s="98"/>
      <c r="D12" s="98"/>
      <c r="E12" s="41" t="s">
        <v>11</v>
      </c>
      <c r="F12" s="62">
        <f>SUM(G12:K12)</f>
        <v>0</v>
      </c>
      <c r="G12" s="63">
        <v>0</v>
      </c>
      <c r="H12" s="62">
        <v>0</v>
      </c>
      <c r="I12" s="62">
        <v>0</v>
      </c>
      <c r="J12" s="62">
        <v>0</v>
      </c>
      <c r="K12" s="62">
        <v>0</v>
      </c>
      <c r="L12" s="64"/>
      <c r="M12" s="96"/>
    </row>
    <row r="13" spans="1:13" ht="12.75" customHeight="1" thickBot="1">
      <c r="A13" s="115" t="s">
        <v>20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8"/>
      <c r="M13" s="119"/>
    </row>
    <row r="14" spans="1:13" s="12" customFormat="1" ht="12.75" customHeight="1">
      <c r="A14" s="102" t="s">
        <v>15</v>
      </c>
      <c r="B14" s="97" t="s">
        <v>27</v>
      </c>
      <c r="C14" s="97" t="s">
        <v>47</v>
      </c>
      <c r="D14" s="97" t="s">
        <v>19</v>
      </c>
      <c r="E14" s="35" t="s">
        <v>6</v>
      </c>
      <c r="F14" s="56">
        <f>G14+H14+I14+J14+K14</f>
        <v>210000</v>
      </c>
      <c r="G14" s="57">
        <f>SUM(G15:G19)</f>
        <v>30000</v>
      </c>
      <c r="H14" s="56">
        <v>30000</v>
      </c>
      <c r="I14" s="56">
        <v>50000</v>
      </c>
      <c r="J14" s="56">
        <v>50000</v>
      </c>
      <c r="K14" s="56">
        <v>50000</v>
      </c>
      <c r="L14" s="58"/>
      <c r="M14" s="95" t="s">
        <v>53</v>
      </c>
    </row>
    <row r="15" spans="1:13" s="9" customFormat="1" ht="12.75" customHeight="1">
      <c r="A15" s="103"/>
      <c r="B15" s="75"/>
      <c r="C15" s="75"/>
      <c r="D15" s="75"/>
      <c r="E15" s="33" t="s">
        <v>7</v>
      </c>
      <c r="F15" s="59">
        <f>SUM(G15:K15)</f>
        <v>0</v>
      </c>
      <c r="G15" s="60">
        <v>0</v>
      </c>
      <c r="H15" s="59">
        <v>0</v>
      </c>
      <c r="I15" s="59">
        <v>0</v>
      </c>
      <c r="J15" s="59">
        <v>0</v>
      </c>
      <c r="K15" s="59">
        <v>0</v>
      </c>
      <c r="L15" s="61"/>
      <c r="M15" s="76"/>
    </row>
    <row r="16" spans="1:13" ht="12.75" customHeight="1">
      <c r="A16" s="103"/>
      <c r="B16" s="75"/>
      <c r="C16" s="75"/>
      <c r="D16" s="75"/>
      <c r="E16" s="33" t="s">
        <v>8</v>
      </c>
      <c r="F16" s="59">
        <f>SUM(G16:K16)</f>
        <v>0</v>
      </c>
      <c r="G16" s="60">
        <v>0</v>
      </c>
      <c r="H16" s="59">
        <v>0</v>
      </c>
      <c r="I16" s="59">
        <v>0</v>
      </c>
      <c r="J16" s="59">
        <v>0</v>
      </c>
      <c r="K16" s="59">
        <v>0</v>
      </c>
      <c r="L16" s="61"/>
      <c r="M16" s="76"/>
    </row>
    <row r="17" spans="1:13" ht="12.75" customHeight="1">
      <c r="A17" s="103"/>
      <c r="B17" s="75"/>
      <c r="C17" s="75"/>
      <c r="D17" s="75"/>
      <c r="E17" s="33" t="s">
        <v>9</v>
      </c>
      <c r="F17" s="59">
        <f>SUM(G17:K17)</f>
        <v>210000</v>
      </c>
      <c r="G17" s="60">
        <v>30000</v>
      </c>
      <c r="H17" s="59">
        <v>30000</v>
      </c>
      <c r="I17" s="59">
        <v>50000</v>
      </c>
      <c r="J17" s="59">
        <v>50000</v>
      </c>
      <c r="K17" s="59">
        <v>50000</v>
      </c>
      <c r="L17" s="61"/>
      <c r="M17" s="76"/>
    </row>
    <row r="18" spans="1:13" ht="16.5" customHeight="1">
      <c r="A18" s="103"/>
      <c r="B18" s="75"/>
      <c r="C18" s="75"/>
      <c r="D18" s="75"/>
      <c r="E18" s="33" t="s">
        <v>10</v>
      </c>
      <c r="F18" s="59">
        <f>SUM(G18:K18)</f>
        <v>0</v>
      </c>
      <c r="G18" s="60">
        <v>0</v>
      </c>
      <c r="H18" s="59">
        <v>0</v>
      </c>
      <c r="I18" s="59">
        <v>0</v>
      </c>
      <c r="J18" s="59">
        <v>0</v>
      </c>
      <c r="K18" s="59">
        <v>0</v>
      </c>
      <c r="L18" s="61"/>
      <c r="M18" s="76"/>
    </row>
    <row r="19" spans="1:13" ht="12.75" customHeight="1" thickBot="1">
      <c r="A19" s="104"/>
      <c r="B19" s="98"/>
      <c r="C19" s="98"/>
      <c r="D19" s="98"/>
      <c r="E19" s="41" t="s">
        <v>11</v>
      </c>
      <c r="F19" s="62">
        <f>SUM(G19:K19)</f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4"/>
      <c r="M19" s="96"/>
    </row>
    <row r="20" spans="1:13" s="9" customFormat="1" ht="12.75" customHeight="1" thickBot="1">
      <c r="A20" s="115" t="s">
        <v>21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8"/>
      <c r="M20" s="119"/>
    </row>
    <row r="21" spans="1:13" s="9" customFormat="1" ht="12.75" customHeight="1">
      <c r="A21" s="105" t="s">
        <v>16</v>
      </c>
      <c r="B21" s="97" t="s">
        <v>46</v>
      </c>
      <c r="C21" s="97" t="s">
        <v>47</v>
      </c>
      <c r="D21" s="97" t="s">
        <v>19</v>
      </c>
      <c r="E21" s="35" t="s">
        <v>6</v>
      </c>
      <c r="F21" s="56">
        <f>G21+H21</f>
        <v>1053000</v>
      </c>
      <c r="G21" s="57">
        <f>SUM(G22:G26)</f>
        <v>600000</v>
      </c>
      <c r="H21" s="56">
        <v>453000</v>
      </c>
      <c r="I21" s="56">
        <f>SUM(I22:I26)</f>
        <v>0</v>
      </c>
      <c r="J21" s="56">
        <v>0</v>
      </c>
      <c r="K21" s="56">
        <f>SUM(K22:K26)</f>
        <v>0</v>
      </c>
      <c r="L21" s="58"/>
      <c r="M21" s="95" t="s">
        <v>37</v>
      </c>
    </row>
    <row r="22" spans="1:13" s="9" customFormat="1" ht="12.75" customHeight="1">
      <c r="A22" s="103"/>
      <c r="B22" s="75"/>
      <c r="C22" s="75"/>
      <c r="D22" s="75"/>
      <c r="E22" s="33" t="s">
        <v>7</v>
      </c>
      <c r="F22" s="59">
        <f>SUM(G22:K22)</f>
        <v>0</v>
      </c>
      <c r="G22" s="60">
        <v>0</v>
      </c>
      <c r="H22" s="59">
        <v>0</v>
      </c>
      <c r="I22" s="59">
        <v>0</v>
      </c>
      <c r="J22" s="59">
        <v>0</v>
      </c>
      <c r="K22" s="59">
        <v>0</v>
      </c>
      <c r="L22" s="61"/>
      <c r="M22" s="76"/>
    </row>
    <row r="23" spans="1:13" s="9" customFormat="1" ht="12.75" customHeight="1">
      <c r="A23" s="103"/>
      <c r="B23" s="75"/>
      <c r="C23" s="75"/>
      <c r="D23" s="75"/>
      <c r="E23" s="33" t="s">
        <v>8</v>
      </c>
      <c r="F23" s="59">
        <f>SUM(G23:K23)</f>
        <v>0</v>
      </c>
      <c r="G23" s="60">
        <v>0</v>
      </c>
      <c r="H23" s="59">
        <v>0</v>
      </c>
      <c r="I23" s="59">
        <v>0</v>
      </c>
      <c r="J23" s="59">
        <v>0</v>
      </c>
      <c r="K23" s="59">
        <v>0</v>
      </c>
      <c r="L23" s="61"/>
      <c r="M23" s="76"/>
    </row>
    <row r="24" spans="1:13" s="9" customFormat="1" ht="12.75" customHeight="1">
      <c r="A24" s="103"/>
      <c r="B24" s="75"/>
      <c r="C24" s="75"/>
      <c r="D24" s="75"/>
      <c r="E24" s="33" t="s">
        <v>9</v>
      </c>
      <c r="F24" s="59">
        <f>SUM(G24:K24)</f>
        <v>1053000</v>
      </c>
      <c r="G24" s="60">
        <v>600000</v>
      </c>
      <c r="H24" s="59">
        <v>453000</v>
      </c>
      <c r="I24" s="59">
        <v>0</v>
      </c>
      <c r="J24" s="59">
        <v>0</v>
      </c>
      <c r="K24" s="59">
        <v>0</v>
      </c>
      <c r="L24" s="61"/>
      <c r="M24" s="76"/>
    </row>
    <row r="25" spans="1:13" s="9" customFormat="1" ht="16.5" customHeight="1">
      <c r="A25" s="103"/>
      <c r="B25" s="75"/>
      <c r="C25" s="75"/>
      <c r="D25" s="75"/>
      <c r="E25" s="33" t="s">
        <v>10</v>
      </c>
      <c r="F25" s="59">
        <f>SUM(G25:K25)</f>
        <v>0</v>
      </c>
      <c r="G25" s="60">
        <v>0</v>
      </c>
      <c r="H25" s="59">
        <v>0</v>
      </c>
      <c r="I25" s="59">
        <v>0</v>
      </c>
      <c r="J25" s="59">
        <v>0</v>
      </c>
      <c r="K25" s="59">
        <v>0</v>
      </c>
      <c r="L25" s="61"/>
      <c r="M25" s="76"/>
    </row>
    <row r="26" spans="1:13" ht="12.75" customHeight="1" thickBot="1">
      <c r="A26" s="104"/>
      <c r="B26" s="98"/>
      <c r="C26" s="98"/>
      <c r="D26" s="98"/>
      <c r="E26" s="41" t="s">
        <v>11</v>
      </c>
      <c r="F26" s="62">
        <f>SUM(G26:K26)</f>
        <v>0</v>
      </c>
      <c r="G26" s="63">
        <v>0</v>
      </c>
      <c r="H26" s="62">
        <v>0</v>
      </c>
      <c r="I26" s="62">
        <v>0</v>
      </c>
      <c r="J26" s="62">
        <v>0</v>
      </c>
      <c r="K26" s="62">
        <v>0</v>
      </c>
      <c r="L26" s="64"/>
      <c r="M26" s="96"/>
    </row>
    <row r="27" spans="1:13" s="9" customFormat="1" ht="12.75" customHeight="1" thickBot="1">
      <c r="A27" s="115" t="s">
        <v>22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116"/>
      <c r="M27" s="83"/>
    </row>
    <row r="28" spans="1:13" s="9" customFormat="1" ht="12.75" customHeight="1">
      <c r="A28" s="105" t="s">
        <v>17</v>
      </c>
      <c r="B28" s="97" t="s">
        <v>24</v>
      </c>
      <c r="C28" s="97" t="s">
        <v>47</v>
      </c>
      <c r="D28" s="97" t="s">
        <v>19</v>
      </c>
      <c r="E28" s="35" t="s">
        <v>6</v>
      </c>
      <c r="F28" s="56">
        <f>G28+H28+I28+J28+K28</f>
        <v>1746048.26</v>
      </c>
      <c r="G28" s="57">
        <v>200000</v>
      </c>
      <c r="H28" s="56">
        <v>120000</v>
      </c>
      <c r="I28" s="56">
        <v>426048.26</v>
      </c>
      <c r="J28" s="56">
        <v>500000</v>
      </c>
      <c r="K28" s="56">
        <v>500000</v>
      </c>
      <c r="L28" s="58"/>
      <c r="M28" s="95" t="s">
        <v>44</v>
      </c>
    </row>
    <row r="29" spans="1:13" s="9" customFormat="1" ht="12.75" customHeight="1">
      <c r="A29" s="103"/>
      <c r="B29" s="75"/>
      <c r="C29" s="75"/>
      <c r="D29" s="75"/>
      <c r="E29" s="33" t="s">
        <v>7</v>
      </c>
      <c r="F29" s="59">
        <f aca="true" t="shared" si="0" ref="F29:F38">SUM(G29:K29)</f>
        <v>0</v>
      </c>
      <c r="G29" s="60">
        <v>0</v>
      </c>
      <c r="H29" s="59">
        <v>0</v>
      </c>
      <c r="I29" s="59">
        <v>0</v>
      </c>
      <c r="J29" s="59">
        <v>0</v>
      </c>
      <c r="K29" s="59">
        <v>0</v>
      </c>
      <c r="L29" s="61"/>
      <c r="M29" s="76"/>
    </row>
    <row r="30" spans="1:13" s="9" customFormat="1" ht="12.75" customHeight="1">
      <c r="A30" s="103"/>
      <c r="B30" s="75"/>
      <c r="C30" s="75"/>
      <c r="D30" s="75"/>
      <c r="E30" s="33" t="s">
        <v>8</v>
      </c>
      <c r="F30" s="59">
        <f t="shared" si="0"/>
        <v>0</v>
      </c>
      <c r="G30" s="60">
        <v>0</v>
      </c>
      <c r="H30" s="59">
        <v>0</v>
      </c>
      <c r="I30" s="59">
        <v>0</v>
      </c>
      <c r="J30" s="59">
        <v>0</v>
      </c>
      <c r="K30" s="59">
        <v>0</v>
      </c>
      <c r="L30" s="61"/>
      <c r="M30" s="76"/>
    </row>
    <row r="31" spans="1:13" s="9" customFormat="1" ht="12.75" customHeight="1">
      <c r="A31" s="103"/>
      <c r="B31" s="75"/>
      <c r="C31" s="75"/>
      <c r="D31" s="75"/>
      <c r="E31" s="33" t="s">
        <v>9</v>
      </c>
      <c r="F31" s="59">
        <f t="shared" si="0"/>
        <v>1746048.26</v>
      </c>
      <c r="G31" s="60">
        <v>200000</v>
      </c>
      <c r="H31" s="59">
        <v>120000</v>
      </c>
      <c r="I31" s="59">
        <f>I28</f>
        <v>426048.26</v>
      </c>
      <c r="J31" s="59">
        <v>500000</v>
      </c>
      <c r="K31" s="59">
        <v>500000</v>
      </c>
      <c r="L31" s="61"/>
      <c r="M31" s="76"/>
    </row>
    <row r="32" spans="1:13" s="9" customFormat="1" ht="19.5" customHeight="1">
      <c r="A32" s="103"/>
      <c r="B32" s="75"/>
      <c r="C32" s="75"/>
      <c r="D32" s="75"/>
      <c r="E32" s="33" t="s">
        <v>10</v>
      </c>
      <c r="F32" s="59">
        <f t="shared" si="0"/>
        <v>0</v>
      </c>
      <c r="G32" s="60">
        <v>0</v>
      </c>
      <c r="H32" s="59">
        <v>0</v>
      </c>
      <c r="I32" s="59">
        <v>0</v>
      </c>
      <c r="J32" s="59">
        <v>0</v>
      </c>
      <c r="K32" s="59">
        <v>0</v>
      </c>
      <c r="L32" s="61"/>
      <c r="M32" s="76"/>
    </row>
    <row r="33" spans="1:13" s="12" customFormat="1" ht="12.75" customHeight="1" thickBot="1">
      <c r="A33" s="104"/>
      <c r="B33" s="72"/>
      <c r="C33" s="72"/>
      <c r="D33" s="72"/>
      <c r="E33" s="34" t="s">
        <v>11</v>
      </c>
      <c r="F33" s="65">
        <f t="shared" si="0"/>
        <v>0</v>
      </c>
      <c r="G33" s="66">
        <v>0</v>
      </c>
      <c r="H33" s="65">
        <v>0</v>
      </c>
      <c r="I33" s="65">
        <v>0</v>
      </c>
      <c r="J33" s="65">
        <v>0</v>
      </c>
      <c r="K33" s="65">
        <v>0</v>
      </c>
      <c r="L33" s="67"/>
      <c r="M33" s="82"/>
    </row>
    <row r="34" spans="1:13" s="9" customFormat="1" ht="12.75" customHeight="1">
      <c r="A34" s="99" t="s">
        <v>18</v>
      </c>
      <c r="B34" s="75" t="s">
        <v>25</v>
      </c>
      <c r="C34" s="75" t="s">
        <v>48</v>
      </c>
      <c r="D34" s="75" t="s">
        <v>19</v>
      </c>
      <c r="E34" s="33" t="s">
        <v>6</v>
      </c>
      <c r="F34" s="3">
        <f t="shared" si="0"/>
        <v>833400</v>
      </c>
      <c r="G34" s="4">
        <f>G36+G37</f>
        <v>833400</v>
      </c>
      <c r="H34" s="3">
        <f>SUM(H35:H39)</f>
        <v>0</v>
      </c>
      <c r="I34" s="3">
        <f>SUM(I35:I39)</f>
        <v>0</v>
      </c>
      <c r="J34" s="3">
        <f>SUM(J35:J39)</f>
        <v>0</v>
      </c>
      <c r="K34" s="3">
        <f>SUM(K35:K39)</f>
        <v>0</v>
      </c>
      <c r="L34" s="3"/>
      <c r="M34" s="75" t="s">
        <v>43</v>
      </c>
    </row>
    <row r="35" spans="1:13" s="9" customFormat="1" ht="12.75" customHeight="1">
      <c r="A35" s="100"/>
      <c r="B35" s="75"/>
      <c r="C35" s="75"/>
      <c r="D35" s="75"/>
      <c r="E35" s="33" t="s">
        <v>7</v>
      </c>
      <c r="F35" s="59">
        <f t="shared" si="0"/>
        <v>0</v>
      </c>
      <c r="G35" s="60">
        <v>0</v>
      </c>
      <c r="H35" s="59">
        <v>0</v>
      </c>
      <c r="I35" s="59">
        <v>0</v>
      </c>
      <c r="J35" s="59">
        <v>0</v>
      </c>
      <c r="K35" s="59">
        <v>0</v>
      </c>
      <c r="L35" s="59"/>
      <c r="M35" s="75"/>
    </row>
    <row r="36" spans="1:13" s="9" customFormat="1" ht="12.75" customHeight="1">
      <c r="A36" s="100"/>
      <c r="B36" s="75"/>
      <c r="C36" s="75"/>
      <c r="D36" s="75"/>
      <c r="E36" s="33" t="s">
        <v>8</v>
      </c>
      <c r="F36" s="59">
        <f t="shared" si="0"/>
        <v>575046</v>
      </c>
      <c r="G36" s="60">
        <v>575046</v>
      </c>
      <c r="H36" s="59">
        <v>0</v>
      </c>
      <c r="I36" s="59">
        <v>0</v>
      </c>
      <c r="J36" s="59">
        <v>0</v>
      </c>
      <c r="K36" s="59">
        <v>0</v>
      </c>
      <c r="L36" s="59"/>
      <c r="M36" s="75"/>
    </row>
    <row r="37" spans="1:13" s="9" customFormat="1" ht="12.75" customHeight="1">
      <c r="A37" s="100"/>
      <c r="B37" s="75"/>
      <c r="C37" s="75"/>
      <c r="D37" s="75"/>
      <c r="E37" s="33" t="s">
        <v>9</v>
      </c>
      <c r="F37" s="59">
        <f t="shared" si="0"/>
        <v>258354</v>
      </c>
      <c r="G37" s="60">
        <v>258354</v>
      </c>
      <c r="H37" s="59">
        <v>0</v>
      </c>
      <c r="I37" s="59">
        <v>0</v>
      </c>
      <c r="J37" s="59">
        <v>0</v>
      </c>
      <c r="K37" s="59">
        <v>0</v>
      </c>
      <c r="L37" s="59"/>
      <c r="M37" s="75"/>
    </row>
    <row r="38" spans="1:13" s="9" customFormat="1" ht="12.75" customHeight="1">
      <c r="A38" s="100"/>
      <c r="B38" s="75"/>
      <c r="C38" s="75"/>
      <c r="D38" s="75"/>
      <c r="E38" s="33" t="s">
        <v>10</v>
      </c>
      <c r="F38" s="59">
        <f t="shared" si="0"/>
        <v>0</v>
      </c>
      <c r="G38" s="60">
        <v>0</v>
      </c>
      <c r="H38" s="59">
        <v>0</v>
      </c>
      <c r="I38" s="59">
        <v>0</v>
      </c>
      <c r="J38" s="59">
        <v>0</v>
      </c>
      <c r="K38" s="59">
        <v>0</v>
      </c>
      <c r="L38" s="59"/>
      <c r="M38" s="75"/>
    </row>
    <row r="39" spans="1:13" s="9" customFormat="1" ht="17.25" customHeight="1">
      <c r="A39" s="100"/>
      <c r="B39" s="75"/>
      <c r="C39" s="75"/>
      <c r="D39" s="75"/>
      <c r="E39" s="33" t="s">
        <v>11</v>
      </c>
      <c r="F39" s="59"/>
      <c r="G39" s="60"/>
      <c r="H39" s="59"/>
      <c r="I39" s="59"/>
      <c r="J39" s="59"/>
      <c r="K39" s="59"/>
      <c r="L39" s="59"/>
      <c r="M39" s="75"/>
    </row>
    <row r="40" spans="1:13" s="9" customFormat="1" ht="12.75" customHeight="1">
      <c r="A40" s="100"/>
      <c r="B40" s="75"/>
      <c r="C40" s="75"/>
      <c r="D40" s="75"/>
      <c r="E40" s="33" t="s">
        <v>6</v>
      </c>
      <c r="F40" s="3">
        <f aca="true" t="shared" si="1" ref="F40:F45">SUM(G40:K40)</f>
        <v>2466864</v>
      </c>
      <c r="G40" s="4">
        <v>2466864</v>
      </c>
      <c r="H40" s="3">
        <f>SUM(H41:H45)</f>
        <v>0</v>
      </c>
      <c r="I40" s="3">
        <f>SUM(I41:I45)</f>
        <v>0</v>
      </c>
      <c r="J40" s="3">
        <f>SUM(J41:J45)</f>
        <v>0</v>
      </c>
      <c r="K40" s="3">
        <f>SUM(K41:K45)</f>
        <v>0</v>
      </c>
      <c r="L40" s="3"/>
      <c r="M40" s="75" t="s">
        <v>42</v>
      </c>
    </row>
    <row r="41" spans="1:13" ht="12.75" customHeight="1">
      <c r="A41" s="100"/>
      <c r="B41" s="75"/>
      <c r="C41" s="75"/>
      <c r="D41" s="75"/>
      <c r="E41" s="33" t="s">
        <v>7</v>
      </c>
      <c r="F41" s="59">
        <f t="shared" si="1"/>
        <v>0</v>
      </c>
      <c r="G41" s="60">
        <v>0</v>
      </c>
      <c r="H41" s="59">
        <v>0</v>
      </c>
      <c r="I41" s="59">
        <v>0</v>
      </c>
      <c r="J41" s="59">
        <v>0</v>
      </c>
      <c r="K41" s="59">
        <v>0</v>
      </c>
      <c r="L41" s="59"/>
      <c r="M41" s="75"/>
    </row>
    <row r="42" spans="1:13" s="9" customFormat="1" ht="12.75" customHeight="1">
      <c r="A42" s="100"/>
      <c r="B42" s="75"/>
      <c r="C42" s="75"/>
      <c r="D42" s="75"/>
      <c r="E42" s="33" t="s">
        <v>8</v>
      </c>
      <c r="F42" s="59">
        <f t="shared" si="1"/>
        <v>1880864</v>
      </c>
      <c r="G42" s="60">
        <v>1880864</v>
      </c>
      <c r="H42" s="59">
        <v>0</v>
      </c>
      <c r="I42" s="59">
        <v>0</v>
      </c>
      <c r="J42" s="59">
        <v>0</v>
      </c>
      <c r="K42" s="59">
        <v>0</v>
      </c>
      <c r="L42" s="59"/>
      <c r="M42" s="75"/>
    </row>
    <row r="43" spans="1:13" s="9" customFormat="1" ht="12.75" customHeight="1">
      <c r="A43" s="100"/>
      <c r="B43" s="75"/>
      <c r="C43" s="75"/>
      <c r="D43" s="75"/>
      <c r="E43" s="33" t="s">
        <v>9</v>
      </c>
      <c r="F43" s="59">
        <f t="shared" si="1"/>
        <v>586000</v>
      </c>
      <c r="G43" s="60">
        <f>G40-G42</f>
        <v>586000</v>
      </c>
      <c r="H43" s="59">
        <v>0</v>
      </c>
      <c r="I43" s="59">
        <v>0</v>
      </c>
      <c r="J43" s="59">
        <v>0</v>
      </c>
      <c r="K43" s="59">
        <v>0</v>
      </c>
      <c r="L43" s="59"/>
      <c r="M43" s="75"/>
    </row>
    <row r="44" spans="1:13" ht="12.75" customHeight="1">
      <c r="A44" s="100"/>
      <c r="B44" s="75"/>
      <c r="C44" s="75"/>
      <c r="D44" s="75"/>
      <c r="E44" s="33" t="s">
        <v>10</v>
      </c>
      <c r="F44" s="59">
        <f t="shared" si="1"/>
        <v>0</v>
      </c>
      <c r="G44" s="60">
        <v>0</v>
      </c>
      <c r="H44" s="59">
        <v>0</v>
      </c>
      <c r="I44" s="59">
        <v>0</v>
      </c>
      <c r="J44" s="59">
        <v>0</v>
      </c>
      <c r="K44" s="59">
        <v>0</v>
      </c>
      <c r="L44" s="59"/>
      <c r="M44" s="75"/>
    </row>
    <row r="45" spans="1:13" ht="20.25" customHeight="1">
      <c r="A45" s="101"/>
      <c r="B45" s="75"/>
      <c r="C45" s="75"/>
      <c r="D45" s="75"/>
      <c r="E45" s="33" t="s">
        <v>11</v>
      </c>
      <c r="F45" s="59">
        <f t="shared" si="1"/>
        <v>0</v>
      </c>
      <c r="G45" s="60">
        <v>0</v>
      </c>
      <c r="H45" s="59">
        <v>0</v>
      </c>
      <c r="I45" s="59">
        <v>0</v>
      </c>
      <c r="J45" s="59">
        <v>0</v>
      </c>
      <c r="K45" s="59">
        <v>0</v>
      </c>
      <c r="L45" s="59"/>
      <c r="M45" s="75"/>
    </row>
    <row r="46" spans="1:13" s="10" customFormat="1" ht="12.75" customHeight="1">
      <c r="A46" s="80" t="s">
        <v>57</v>
      </c>
      <c r="B46" s="75" t="s">
        <v>49</v>
      </c>
      <c r="C46" s="75" t="s">
        <v>48</v>
      </c>
      <c r="D46" s="75"/>
      <c r="E46" s="44" t="s">
        <v>6</v>
      </c>
      <c r="F46" s="3">
        <f>G46+H46+I46+J46+K46</f>
        <v>2171463.91</v>
      </c>
      <c r="G46" s="4">
        <f>G48+G49</f>
        <v>2171463.91</v>
      </c>
      <c r="H46" s="3">
        <f>SUM(H47:H51)</f>
        <v>0</v>
      </c>
      <c r="I46" s="3">
        <v>0</v>
      </c>
      <c r="J46" s="3">
        <v>0</v>
      </c>
      <c r="K46" s="59">
        <v>0</v>
      </c>
      <c r="L46" s="59"/>
      <c r="M46" s="75" t="s">
        <v>39</v>
      </c>
    </row>
    <row r="47" spans="1:13" s="2" customFormat="1" ht="12.75" customHeight="1">
      <c r="A47" s="80"/>
      <c r="B47" s="75"/>
      <c r="C47" s="75"/>
      <c r="D47" s="75"/>
      <c r="E47" s="44" t="s">
        <v>7</v>
      </c>
      <c r="F47" s="59">
        <f>SUM(G47:K47)</f>
        <v>0</v>
      </c>
      <c r="G47" s="60">
        <v>0</v>
      </c>
      <c r="H47" s="59">
        <v>0</v>
      </c>
      <c r="I47" s="59">
        <v>0</v>
      </c>
      <c r="J47" s="59">
        <v>0</v>
      </c>
      <c r="K47" s="59">
        <v>0</v>
      </c>
      <c r="L47" s="59"/>
      <c r="M47" s="75"/>
    </row>
    <row r="48" spans="1:13" s="10" customFormat="1" ht="12.75" customHeight="1">
      <c r="A48" s="80"/>
      <c r="B48" s="75"/>
      <c r="C48" s="75"/>
      <c r="D48" s="75"/>
      <c r="E48" s="44" t="s">
        <v>8</v>
      </c>
      <c r="F48" s="60">
        <v>1737171.13</v>
      </c>
      <c r="G48" s="60">
        <v>1737171.13</v>
      </c>
      <c r="H48" s="59">
        <v>0</v>
      </c>
      <c r="I48" s="59">
        <v>0</v>
      </c>
      <c r="J48" s="59">
        <v>0</v>
      </c>
      <c r="K48" s="59">
        <v>0</v>
      </c>
      <c r="L48" s="59"/>
      <c r="M48" s="75"/>
    </row>
    <row r="49" spans="1:13" s="10" customFormat="1" ht="12" customHeight="1">
      <c r="A49" s="80"/>
      <c r="B49" s="75"/>
      <c r="C49" s="75"/>
      <c r="D49" s="75"/>
      <c r="E49" s="44" t="s">
        <v>9</v>
      </c>
      <c r="F49" s="59">
        <f>G49+H49+I49+J49+K49</f>
        <v>434292.78</v>
      </c>
      <c r="G49" s="60">
        <v>434292.78</v>
      </c>
      <c r="H49" s="59">
        <v>0</v>
      </c>
      <c r="I49" s="59">
        <v>0</v>
      </c>
      <c r="J49" s="59">
        <v>0</v>
      </c>
      <c r="K49" s="59">
        <v>0</v>
      </c>
      <c r="L49" s="59"/>
      <c r="M49" s="75"/>
    </row>
    <row r="50" spans="1:13" s="2" customFormat="1" ht="12.75" customHeight="1">
      <c r="A50" s="80"/>
      <c r="B50" s="75"/>
      <c r="C50" s="75"/>
      <c r="D50" s="75"/>
      <c r="E50" s="44" t="s">
        <v>10</v>
      </c>
      <c r="F50" s="59">
        <f>SUM(G50:K50)</f>
        <v>0</v>
      </c>
      <c r="G50" s="60">
        <v>0</v>
      </c>
      <c r="H50" s="59">
        <v>0</v>
      </c>
      <c r="I50" s="59">
        <v>0</v>
      </c>
      <c r="J50" s="59">
        <v>0</v>
      </c>
      <c r="K50" s="59">
        <v>0</v>
      </c>
      <c r="L50" s="59"/>
      <c r="M50" s="75"/>
    </row>
    <row r="51" spans="1:13" s="2" customFormat="1" ht="11.25" customHeight="1">
      <c r="A51" s="80"/>
      <c r="B51" s="75"/>
      <c r="C51" s="75"/>
      <c r="D51" s="75"/>
      <c r="E51" s="44" t="s">
        <v>11</v>
      </c>
      <c r="F51" s="59">
        <f>SUM(G51:K51)</f>
        <v>0</v>
      </c>
      <c r="G51" s="60">
        <v>0</v>
      </c>
      <c r="H51" s="59">
        <v>0</v>
      </c>
      <c r="I51" s="59">
        <v>0</v>
      </c>
      <c r="J51" s="59">
        <v>0</v>
      </c>
      <c r="K51" s="59">
        <v>0</v>
      </c>
      <c r="L51" s="59"/>
      <c r="M51" s="75"/>
    </row>
    <row r="52" spans="1:13" s="9" customFormat="1" ht="12.75" customHeight="1">
      <c r="A52" s="80"/>
      <c r="B52" s="75"/>
      <c r="C52" s="75"/>
      <c r="D52" s="75"/>
      <c r="E52" s="44" t="s">
        <v>6</v>
      </c>
      <c r="F52" s="3">
        <f aca="true" t="shared" si="2" ref="F52:F57">SUM(G52:K52)</f>
        <v>1178278.14</v>
      </c>
      <c r="G52" s="4">
        <v>1178278.14</v>
      </c>
      <c r="H52" s="3">
        <f>SUM(H53:H57)</f>
        <v>0</v>
      </c>
      <c r="I52" s="3">
        <v>0</v>
      </c>
      <c r="J52" s="3">
        <v>0</v>
      </c>
      <c r="K52" s="3">
        <v>0</v>
      </c>
      <c r="L52" s="3"/>
      <c r="M52" s="75" t="s">
        <v>58</v>
      </c>
    </row>
    <row r="53" spans="1:13" ht="12.75">
      <c r="A53" s="80"/>
      <c r="B53" s="75"/>
      <c r="C53" s="75"/>
      <c r="D53" s="75"/>
      <c r="E53" s="44" t="s">
        <v>7</v>
      </c>
      <c r="F53" s="59">
        <f t="shared" si="2"/>
        <v>0</v>
      </c>
      <c r="G53" s="60">
        <v>0</v>
      </c>
      <c r="H53" s="59">
        <v>0</v>
      </c>
      <c r="I53" s="59">
        <v>0</v>
      </c>
      <c r="J53" s="59">
        <v>0</v>
      </c>
      <c r="K53" s="59">
        <v>0</v>
      </c>
      <c r="L53" s="59"/>
      <c r="M53" s="75"/>
    </row>
    <row r="54" spans="1:13" s="9" customFormat="1" ht="12.75">
      <c r="A54" s="80"/>
      <c r="B54" s="75"/>
      <c r="C54" s="75"/>
      <c r="D54" s="75"/>
      <c r="E54" s="44" t="s">
        <v>8</v>
      </c>
      <c r="F54" s="59">
        <f t="shared" si="2"/>
        <v>835634.86</v>
      </c>
      <c r="G54" s="60">
        <v>835634.86</v>
      </c>
      <c r="H54" s="59">
        <v>0</v>
      </c>
      <c r="I54" s="59">
        <v>0</v>
      </c>
      <c r="J54" s="59">
        <v>0</v>
      </c>
      <c r="K54" s="59">
        <v>0</v>
      </c>
      <c r="L54" s="59"/>
      <c r="M54" s="75"/>
    </row>
    <row r="55" spans="1:13" s="9" customFormat="1" ht="12.75">
      <c r="A55" s="80"/>
      <c r="B55" s="75"/>
      <c r="C55" s="75"/>
      <c r="D55" s="75"/>
      <c r="E55" s="44" t="s">
        <v>9</v>
      </c>
      <c r="F55" s="59">
        <f t="shared" si="2"/>
        <v>342643.2799999999</v>
      </c>
      <c r="G55" s="60">
        <f>G52-G54</f>
        <v>342643.2799999999</v>
      </c>
      <c r="H55" s="59">
        <v>0</v>
      </c>
      <c r="I55" s="59">
        <f>I52</f>
        <v>0</v>
      </c>
      <c r="J55" s="59">
        <v>0</v>
      </c>
      <c r="K55" s="59">
        <v>0</v>
      </c>
      <c r="L55" s="59"/>
      <c r="M55" s="75"/>
    </row>
    <row r="56" spans="1:13" ht="12.75">
      <c r="A56" s="80"/>
      <c r="B56" s="75"/>
      <c r="C56" s="75"/>
      <c r="D56" s="75"/>
      <c r="E56" s="44" t="s">
        <v>10</v>
      </c>
      <c r="F56" s="59">
        <f t="shared" si="2"/>
        <v>0</v>
      </c>
      <c r="G56" s="60">
        <v>0</v>
      </c>
      <c r="H56" s="59">
        <v>0</v>
      </c>
      <c r="I56" s="59">
        <v>0</v>
      </c>
      <c r="J56" s="59">
        <v>0</v>
      </c>
      <c r="K56" s="59">
        <v>0</v>
      </c>
      <c r="L56" s="59"/>
      <c r="M56" s="75"/>
    </row>
    <row r="57" spans="1:13" ht="14.25" customHeight="1">
      <c r="A57" s="80"/>
      <c r="B57" s="75"/>
      <c r="C57" s="75"/>
      <c r="D57" s="75"/>
      <c r="E57" s="44" t="s">
        <v>11</v>
      </c>
      <c r="F57" s="59">
        <f t="shared" si="2"/>
        <v>0</v>
      </c>
      <c r="G57" s="60">
        <v>0</v>
      </c>
      <c r="H57" s="59">
        <v>0</v>
      </c>
      <c r="I57" s="59">
        <v>0</v>
      </c>
      <c r="J57" s="59">
        <v>0</v>
      </c>
      <c r="K57" s="59">
        <v>0</v>
      </c>
      <c r="L57" s="59"/>
      <c r="M57" s="75"/>
    </row>
    <row r="58" spans="1:13" s="9" customFormat="1" ht="12.75" customHeight="1">
      <c r="A58" s="80"/>
      <c r="B58" s="75"/>
      <c r="C58" s="75"/>
      <c r="D58" s="75"/>
      <c r="E58" s="44" t="s">
        <v>6</v>
      </c>
      <c r="F58" s="4">
        <f>G58+H58+I58+J58+K58</f>
        <v>2691656.7199999997</v>
      </c>
      <c r="G58" s="4">
        <v>417356.72</v>
      </c>
      <c r="H58" s="3">
        <v>190000</v>
      </c>
      <c r="I58" s="3">
        <v>84300</v>
      </c>
      <c r="J58" s="3">
        <v>1000000</v>
      </c>
      <c r="K58" s="3">
        <v>1000000</v>
      </c>
      <c r="L58" s="3"/>
      <c r="M58" s="75" t="s">
        <v>40</v>
      </c>
    </row>
    <row r="59" spans="1:13" ht="12.75">
      <c r="A59" s="80"/>
      <c r="B59" s="75"/>
      <c r="C59" s="75"/>
      <c r="D59" s="75"/>
      <c r="E59" s="44" t="s">
        <v>7</v>
      </c>
      <c r="F59" s="59">
        <f>SUM(G59:K59)</f>
        <v>0</v>
      </c>
      <c r="G59" s="60">
        <v>0</v>
      </c>
      <c r="H59" s="59">
        <v>0</v>
      </c>
      <c r="I59" s="59">
        <v>0</v>
      </c>
      <c r="J59" s="59">
        <v>0</v>
      </c>
      <c r="K59" s="59">
        <v>0</v>
      </c>
      <c r="L59" s="59"/>
      <c r="M59" s="75"/>
    </row>
    <row r="60" spans="1:13" s="9" customFormat="1" ht="12.75">
      <c r="A60" s="80"/>
      <c r="B60" s="75"/>
      <c r="C60" s="75"/>
      <c r="D60" s="75"/>
      <c r="E60" s="44" t="s">
        <v>8</v>
      </c>
      <c r="F60" s="59">
        <f>SUM(G60:K60)</f>
        <v>0</v>
      </c>
      <c r="G60" s="60">
        <v>0</v>
      </c>
      <c r="H60" s="59">
        <v>0</v>
      </c>
      <c r="I60" s="59">
        <v>0</v>
      </c>
      <c r="J60" s="59">
        <v>0</v>
      </c>
      <c r="K60" s="59">
        <v>0</v>
      </c>
      <c r="L60" s="59"/>
      <c r="M60" s="75"/>
    </row>
    <row r="61" spans="1:13" s="9" customFormat="1" ht="12.75">
      <c r="A61" s="80"/>
      <c r="B61" s="75"/>
      <c r="C61" s="75"/>
      <c r="D61" s="75"/>
      <c r="E61" s="44" t="s">
        <v>9</v>
      </c>
      <c r="F61" s="60">
        <f>G61+H61+I61+J61+K61</f>
        <v>2691656.7199999997</v>
      </c>
      <c r="G61" s="60">
        <v>417356.72</v>
      </c>
      <c r="H61" s="59">
        <v>190000</v>
      </c>
      <c r="I61" s="59">
        <v>84300</v>
      </c>
      <c r="J61" s="59">
        <v>1000000</v>
      </c>
      <c r="K61" s="59">
        <v>1000000</v>
      </c>
      <c r="L61" s="59"/>
      <c r="M61" s="75"/>
    </row>
    <row r="62" spans="1:13" ht="12.75">
      <c r="A62" s="80"/>
      <c r="B62" s="75"/>
      <c r="C62" s="75"/>
      <c r="D62" s="75"/>
      <c r="E62" s="44" t="s">
        <v>10</v>
      </c>
      <c r="F62" s="59">
        <f>SUM(G62:K62)</f>
        <v>0</v>
      </c>
      <c r="G62" s="60">
        <v>0</v>
      </c>
      <c r="H62" s="59">
        <v>0</v>
      </c>
      <c r="I62" s="59">
        <v>0</v>
      </c>
      <c r="J62" s="59">
        <v>0</v>
      </c>
      <c r="K62" s="59">
        <v>0</v>
      </c>
      <c r="L62" s="59"/>
      <c r="M62" s="75"/>
    </row>
    <row r="63" spans="1:13" ht="11.25" customHeight="1">
      <c r="A63" s="80"/>
      <c r="B63" s="75"/>
      <c r="C63" s="75"/>
      <c r="D63" s="75"/>
      <c r="E63" s="44" t="s">
        <v>11</v>
      </c>
      <c r="F63" s="59">
        <f>SUM(G63:K63)</f>
        <v>0</v>
      </c>
      <c r="G63" s="60">
        <v>0</v>
      </c>
      <c r="H63" s="59">
        <v>0</v>
      </c>
      <c r="I63" s="59">
        <v>0</v>
      </c>
      <c r="J63" s="59">
        <v>0</v>
      </c>
      <c r="K63" s="59">
        <v>0</v>
      </c>
      <c r="L63" s="59"/>
      <c r="M63" s="75"/>
    </row>
    <row r="64" spans="1:13" s="9" customFormat="1" ht="12.75" customHeight="1">
      <c r="A64" s="77" t="s">
        <v>26</v>
      </c>
      <c r="B64" s="72" t="s">
        <v>38</v>
      </c>
      <c r="C64" s="75" t="s">
        <v>47</v>
      </c>
      <c r="D64" s="75" t="s">
        <v>19</v>
      </c>
      <c r="E64" s="33" t="s">
        <v>6</v>
      </c>
      <c r="F64" s="3">
        <f>G64+H64</f>
        <v>3244673.68</v>
      </c>
      <c r="G64" s="4">
        <f>G66+G67</f>
        <v>2857473.68</v>
      </c>
      <c r="H64" s="3">
        <f>H66+H67</f>
        <v>387200</v>
      </c>
      <c r="I64" s="3">
        <f>SUM(I65:I69)</f>
        <v>0</v>
      </c>
      <c r="J64" s="3">
        <f>SUM(J65:J69)</f>
        <v>0</v>
      </c>
      <c r="K64" s="3">
        <f>SUM(K65:K69)</f>
        <v>0</v>
      </c>
      <c r="L64" s="68"/>
      <c r="M64" s="76" t="s">
        <v>52</v>
      </c>
    </row>
    <row r="65" spans="1:13" ht="12.75">
      <c r="A65" s="78"/>
      <c r="B65" s="73"/>
      <c r="C65" s="75"/>
      <c r="D65" s="75"/>
      <c r="E65" s="33" t="s">
        <v>7</v>
      </c>
      <c r="F65" s="59">
        <f>SUM(G65:K65)</f>
        <v>0</v>
      </c>
      <c r="G65" s="60">
        <v>0</v>
      </c>
      <c r="H65" s="59">
        <v>0</v>
      </c>
      <c r="I65" s="59">
        <v>0</v>
      </c>
      <c r="J65" s="59">
        <v>0</v>
      </c>
      <c r="K65" s="59">
        <v>0</v>
      </c>
      <c r="L65" s="61"/>
      <c r="M65" s="76"/>
    </row>
    <row r="66" spans="1:13" s="9" customFormat="1" ht="12.75">
      <c r="A66" s="78"/>
      <c r="B66" s="73"/>
      <c r="C66" s="75"/>
      <c r="D66" s="75"/>
      <c r="E66" s="33" t="s">
        <v>8</v>
      </c>
      <c r="F66" s="59">
        <f>G66+H66</f>
        <v>3082440</v>
      </c>
      <c r="G66" s="60">
        <v>2714600</v>
      </c>
      <c r="H66" s="59">
        <v>367840</v>
      </c>
      <c r="I66" s="59">
        <v>0</v>
      </c>
      <c r="J66" s="59">
        <v>0</v>
      </c>
      <c r="K66" s="59">
        <v>0</v>
      </c>
      <c r="L66" s="61"/>
      <c r="M66" s="76"/>
    </row>
    <row r="67" spans="1:13" s="9" customFormat="1" ht="12.75">
      <c r="A67" s="78"/>
      <c r="B67" s="73"/>
      <c r="C67" s="75"/>
      <c r="D67" s="75"/>
      <c r="E67" s="33" t="s">
        <v>9</v>
      </c>
      <c r="F67" s="59">
        <f>G67+H67</f>
        <v>162233.68</v>
      </c>
      <c r="G67" s="60">
        <v>142873.68</v>
      </c>
      <c r="H67" s="59">
        <v>19360</v>
      </c>
      <c r="I67" s="59">
        <v>0</v>
      </c>
      <c r="J67" s="59">
        <v>0</v>
      </c>
      <c r="K67" s="59">
        <v>0</v>
      </c>
      <c r="L67" s="61"/>
      <c r="M67" s="76"/>
    </row>
    <row r="68" spans="1:13" ht="12.75">
      <c r="A68" s="78"/>
      <c r="B68" s="73"/>
      <c r="C68" s="75"/>
      <c r="D68" s="75"/>
      <c r="E68" s="33" t="s">
        <v>10</v>
      </c>
      <c r="F68" s="59">
        <f>SUM(G68:K68)</f>
        <v>0</v>
      </c>
      <c r="G68" s="60">
        <v>0</v>
      </c>
      <c r="H68" s="59">
        <v>0</v>
      </c>
      <c r="I68" s="59">
        <v>0</v>
      </c>
      <c r="J68" s="59">
        <v>0</v>
      </c>
      <c r="K68" s="59">
        <v>0</v>
      </c>
      <c r="L68" s="61"/>
      <c r="M68" s="76"/>
    </row>
    <row r="69" spans="1:13" ht="14.25" customHeight="1">
      <c r="A69" s="78"/>
      <c r="B69" s="74"/>
      <c r="C69" s="75"/>
      <c r="D69" s="75"/>
      <c r="E69" s="33" t="s">
        <v>11</v>
      </c>
      <c r="F69" s="59">
        <f>SUM(G69:K69)</f>
        <v>0</v>
      </c>
      <c r="G69" s="60">
        <v>0</v>
      </c>
      <c r="H69" s="59">
        <v>0</v>
      </c>
      <c r="I69" s="59">
        <v>0</v>
      </c>
      <c r="J69" s="59">
        <v>0</v>
      </c>
      <c r="K69" s="59">
        <v>0</v>
      </c>
      <c r="L69" s="61"/>
      <c r="M69" s="76"/>
    </row>
    <row r="70" spans="1:13" s="9" customFormat="1" ht="12.75" customHeight="1">
      <c r="A70" s="81" t="s">
        <v>41</v>
      </c>
      <c r="B70" s="72" t="s">
        <v>50</v>
      </c>
      <c r="C70" s="75" t="s">
        <v>47</v>
      </c>
      <c r="D70" s="75" t="s">
        <v>19</v>
      </c>
      <c r="E70" s="33" t="s">
        <v>6</v>
      </c>
      <c r="F70" s="3">
        <f>G70+H70+I70+J70+K70</f>
        <v>1000000</v>
      </c>
      <c r="G70" s="4">
        <v>0</v>
      </c>
      <c r="H70" s="3">
        <v>0</v>
      </c>
      <c r="I70" s="3">
        <v>1000000</v>
      </c>
      <c r="J70" s="3">
        <v>0</v>
      </c>
      <c r="K70" s="3">
        <v>0</v>
      </c>
      <c r="L70" s="68"/>
      <c r="M70" s="76" t="s">
        <v>51</v>
      </c>
    </row>
    <row r="71" spans="1:13" ht="13.5" customHeight="1">
      <c r="A71" s="81"/>
      <c r="B71" s="73"/>
      <c r="C71" s="75"/>
      <c r="D71" s="75"/>
      <c r="E71" s="33" t="s">
        <v>7</v>
      </c>
      <c r="F71" s="59">
        <v>0</v>
      </c>
      <c r="G71" s="60">
        <v>0</v>
      </c>
      <c r="H71" s="59">
        <v>0</v>
      </c>
      <c r="I71" s="59">
        <v>0</v>
      </c>
      <c r="J71" s="3">
        <v>0</v>
      </c>
      <c r="K71" s="59">
        <v>0</v>
      </c>
      <c r="L71" s="61"/>
      <c r="M71" s="76"/>
    </row>
    <row r="72" spans="1:13" s="9" customFormat="1" ht="12.75">
      <c r="A72" s="81"/>
      <c r="B72" s="73"/>
      <c r="C72" s="75"/>
      <c r="D72" s="75"/>
      <c r="E72" s="33" t="s">
        <v>8</v>
      </c>
      <c r="F72" s="59">
        <v>0</v>
      </c>
      <c r="G72" s="60">
        <v>0</v>
      </c>
      <c r="H72" s="59">
        <v>0</v>
      </c>
      <c r="I72" s="59">
        <v>0</v>
      </c>
      <c r="J72" s="3">
        <v>0</v>
      </c>
      <c r="K72" s="59">
        <v>0</v>
      </c>
      <c r="L72" s="61"/>
      <c r="M72" s="76"/>
    </row>
    <row r="73" spans="1:13" s="9" customFormat="1" ht="12.75">
      <c r="A73" s="81"/>
      <c r="B73" s="73"/>
      <c r="C73" s="75"/>
      <c r="D73" s="75"/>
      <c r="E73" s="33" t="s">
        <v>9</v>
      </c>
      <c r="F73" s="59">
        <f>G73+H73+I73+J73+K73</f>
        <v>1000000</v>
      </c>
      <c r="G73" s="60">
        <f>G70-G72</f>
        <v>0</v>
      </c>
      <c r="H73" s="59">
        <v>0</v>
      </c>
      <c r="I73" s="59">
        <v>1000000</v>
      </c>
      <c r="J73" s="3">
        <v>0</v>
      </c>
      <c r="K73" s="59">
        <v>0</v>
      </c>
      <c r="L73" s="61"/>
      <c r="M73" s="76"/>
    </row>
    <row r="74" spans="1:13" ht="12.75">
      <c r="A74" s="81"/>
      <c r="B74" s="73"/>
      <c r="C74" s="75"/>
      <c r="D74" s="75"/>
      <c r="E74" s="33" t="s">
        <v>10</v>
      </c>
      <c r="F74" s="59">
        <f>SUM(G74:K74)</f>
        <v>0</v>
      </c>
      <c r="G74" s="60">
        <v>0</v>
      </c>
      <c r="H74" s="59">
        <v>0</v>
      </c>
      <c r="I74" s="59">
        <v>0</v>
      </c>
      <c r="J74" s="3">
        <v>0</v>
      </c>
      <c r="K74" s="59">
        <v>0</v>
      </c>
      <c r="L74" s="61"/>
      <c r="M74" s="76"/>
    </row>
    <row r="75" spans="1:13" ht="18.75" customHeight="1">
      <c r="A75" s="81"/>
      <c r="B75" s="73"/>
      <c r="C75" s="75"/>
      <c r="D75" s="75"/>
      <c r="E75" s="33" t="s">
        <v>11</v>
      </c>
      <c r="F75" s="59">
        <f>SUM(G75:K75)</f>
        <v>0</v>
      </c>
      <c r="G75" s="60">
        <v>0</v>
      </c>
      <c r="H75" s="59">
        <v>0</v>
      </c>
      <c r="I75" s="59">
        <v>0</v>
      </c>
      <c r="J75" s="3">
        <v>0</v>
      </c>
      <c r="K75" s="59">
        <v>0</v>
      </c>
      <c r="L75" s="61"/>
      <c r="M75" s="76"/>
    </row>
    <row r="76" spans="1:13" s="9" customFormat="1" ht="12.75" customHeight="1">
      <c r="A76" s="81" t="s">
        <v>59</v>
      </c>
      <c r="B76" s="75" t="s">
        <v>23</v>
      </c>
      <c r="C76" s="72" t="s">
        <v>47</v>
      </c>
      <c r="D76" s="72" t="s">
        <v>19</v>
      </c>
      <c r="E76" s="46" t="s">
        <v>6</v>
      </c>
      <c r="F76" s="70">
        <f>G76+H76+I76+J76+K76</f>
        <v>6257025.4</v>
      </c>
      <c r="G76" s="71">
        <f>G78+G79</f>
        <v>3033743</v>
      </c>
      <c r="H76" s="70">
        <f>H79</f>
        <v>1694950</v>
      </c>
      <c r="I76" s="70">
        <f>I79</f>
        <v>528332.4</v>
      </c>
      <c r="J76" s="70">
        <f>J79</f>
        <v>500000</v>
      </c>
      <c r="K76" s="70">
        <f>K79</f>
        <v>500000</v>
      </c>
      <c r="L76" s="70"/>
      <c r="M76" s="82" t="s">
        <v>45</v>
      </c>
    </row>
    <row r="77" spans="1:13" ht="12.75">
      <c r="A77" s="81"/>
      <c r="B77" s="75"/>
      <c r="C77" s="73"/>
      <c r="D77" s="73"/>
      <c r="E77" s="33" t="s">
        <v>7</v>
      </c>
      <c r="F77" s="59">
        <f>SUM(G77:K77)</f>
        <v>0</v>
      </c>
      <c r="G77" s="60">
        <v>0</v>
      </c>
      <c r="H77" s="59">
        <v>0</v>
      </c>
      <c r="I77" s="59">
        <v>0</v>
      </c>
      <c r="J77" s="3">
        <v>0</v>
      </c>
      <c r="K77" s="59">
        <v>0</v>
      </c>
      <c r="L77" s="59"/>
      <c r="M77" s="83"/>
    </row>
    <row r="78" spans="1:13" ht="12.75">
      <c r="A78" s="81"/>
      <c r="B78" s="75"/>
      <c r="C78" s="73"/>
      <c r="D78" s="73"/>
      <c r="E78" s="33" t="s">
        <v>8</v>
      </c>
      <c r="F78" s="59">
        <f>SUM(G78:K78)</f>
        <v>2578681.5</v>
      </c>
      <c r="G78" s="60">
        <v>2578681.5</v>
      </c>
      <c r="H78" s="59">
        <v>0</v>
      </c>
      <c r="I78" s="59">
        <v>0</v>
      </c>
      <c r="J78" s="3">
        <v>0</v>
      </c>
      <c r="K78" s="59">
        <v>0</v>
      </c>
      <c r="L78" s="59"/>
      <c r="M78" s="83"/>
    </row>
    <row r="79" spans="1:13" ht="12.75">
      <c r="A79" s="81"/>
      <c r="B79" s="75"/>
      <c r="C79" s="73"/>
      <c r="D79" s="73"/>
      <c r="E79" s="33" t="s">
        <v>9</v>
      </c>
      <c r="F79" s="59">
        <f>G79</f>
        <v>455061.5</v>
      </c>
      <c r="G79" s="60">
        <v>455061.5</v>
      </c>
      <c r="H79" s="59">
        <v>1694950</v>
      </c>
      <c r="I79" s="59">
        <v>528332.4</v>
      </c>
      <c r="J79" s="3">
        <v>500000</v>
      </c>
      <c r="K79" s="59">
        <v>500000</v>
      </c>
      <c r="L79" s="59"/>
      <c r="M79" s="83"/>
    </row>
    <row r="80" spans="1:13" ht="14.25" customHeight="1">
      <c r="A80" s="81"/>
      <c r="B80" s="75"/>
      <c r="C80" s="73"/>
      <c r="D80" s="73"/>
      <c r="E80" s="33" t="s">
        <v>10</v>
      </c>
      <c r="F80" s="59">
        <f>SUM(G80:K80)</f>
        <v>0</v>
      </c>
      <c r="G80" s="60">
        <v>0</v>
      </c>
      <c r="H80" s="59">
        <v>0</v>
      </c>
      <c r="I80" s="59">
        <v>0</v>
      </c>
      <c r="J80" s="3">
        <v>0</v>
      </c>
      <c r="K80" s="59">
        <v>0</v>
      </c>
      <c r="L80" s="59"/>
      <c r="M80" s="83"/>
    </row>
    <row r="81" spans="1:13" ht="16.5" customHeight="1">
      <c r="A81" s="81"/>
      <c r="B81" s="75"/>
      <c r="C81" s="73"/>
      <c r="D81" s="73"/>
      <c r="E81" s="33" t="s">
        <v>11</v>
      </c>
      <c r="F81" s="59">
        <f>SUM(G81:K81)</f>
        <v>0</v>
      </c>
      <c r="G81" s="60">
        <v>0</v>
      </c>
      <c r="H81" s="59">
        <v>0</v>
      </c>
      <c r="I81" s="59">
        <v>0</v>
      </c>
      <c r="J81" s="3">
        <v>0</v>
      </c>
      <c r="K81" s="59">
        <v>0</v>
      </c>
      <c r="L81" s="59"/>
      <c r="M81" s="83"/>
    </row>
    <row r="82" spans="1:13" ht="16.5" customHeight="1">
      <c r="A82" s="81"/>
      <c r="B82" s="75"/>
      <c r="C82" s="73"/>
      <c r="D82" s="73"/>
      <c r="E82" s="33" t="s">
        <v>6</v>
      </c>
      <c r="F82" s="3">
        <f>G82+H82+I82+J82+K82</f>
        <v>1560000</v>
      </c>
      <c r="G82" s="4">
        <f>G83+G84+G85+G86+G87</f>
        <v>1560000</v>
      </c>
      <c r="H82" s="3">
        <v>0</v>
      </c>
      <c r="I82" s="3">
        <v>0</v>
      </c>
      <c r="J82" s="3">
        <v>0</v>
      </c>
      <c r="K82" s="59">
        <v>0</v>
      </c>
      <c r="L82" s="59"/>
      <c r="M82" s="83"/>
    </row>
    <row r="83" spans="1:13" ht="14.25" customHeight="1">
      <c r="A83" s="81"/>
      <c r="B83" s="75"/>
      <c r="C83" s="73"/>
      <c r="D83" s="73"/>
      <c r="E83" s="33" t="s">
        <v>7</v>
      </c>
      <c r="F83" s="59">
        <f>SUM(G83:K83)</f>
        <v>0</v>
      </c>
      <c r="G83" s="60">
        <v>0</v>
      </c>
      <c r="H83" s="59">
        <v>0</v>
      </c>
      <c r="I83" s="59">
        <v>0</v>
      </c>
      <c r="J83" s="3">
        <v>0</v>
      </c>
      <c r="K83" s="59">
        <v>0</v>
      </c>
      <c r="L83" s="59"/>
      <c r="M83" s="83"/>
    </row>
    <row r="84" spans="1:13" ht="17.25" customHeight="1">
      <c r="A84" s="81"/>
      <c r="B84" s="75"/>
      <c r="C84" s="73"/>
      <c r="D84" s="73"/>
      <c r="E84" s="33" t="s">
        <v>8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/>
      <c r="M84" s="83"/>
    </row>
    <row r="85" spans="1:13" ht="17.25" customHeight="1">
      <c r="A85" s="81"/>
      <c r="B85" s="75"/>
      <c r="C85" s="73"/>
      <c r="D85" s="73"/>
      <c r="E85" s="33" t="s">
        <v>9</v>
      </c>
      <c r="F85" s="59">
        <f>G85+H85+I85+J85+K85</f>
        <v>1560000</v>
      </c>
      <c r="G85" s="60">
        <v>1560000</v>
      </c>
      <c r="H85" s="59">
        <v>0</v>
      </c>
      <c r="I85" s="59">
        <v>0</v>
      </c>
      <c r="J85" s="3">
        <v>0</v>
      </c>
      <c r="K85" s="59">
        <v>0</v>
      </c>
      <c r="L85" s="59"/>
      <c r="M85" s="83"/>
    </row>
    <row r="86" spans="1:13" ht="12.75" customHeight="1">
      <c r="A86" s="81"/>
      <c r="B86" s="75"/>
      <c r="C86" s="73"/>
      <c r="D86" s="73"/>
      <c r="E86" s="33" t="s">
        <v>10</v>
      </c>
      <c r="F86" s="59">
        <f>SUM(G86:K86)</f>
        <v>0</v>
      </c>
      <c r="G86" s="60">
        <v>0</v>
      </c>
      <c r="H86" s="59">
        <v>0</v>
      </c>
      <c r="I86" s="59">
        <v>0</v>
      </c>
      <c r="J86" s="3">
        <v>0</v>
      </c>
      <c r="K86" s="59">
        <v>0</v>
      </c>
      <c r="L86" s="59"/>
      <c r="M86" s="83"/>
    </row>
    <row r="87" spans="1:13" ht="12" customHeight="1" thickBot="1">
      <c r="A87" s="81"/>
      <c r="B87" s="75"/>
      <c r="C87" s="74"/>
      <c r="D87" s="74"/>
      <c r="E87" s="33" t="s">
        <v>11</v>
      </c>
      <c r="F87" s="59">
        <f>SUM(G87:K87)</f>
        <v>0</v>
      </c>
      <c r="G87" s="60">
        <v>0</v>
      </c>
      <c r="H87" s="59">
        <v>0</v>
      </c>
      <c r="I87" s="59">
        <v>0</v>
      </c>
      <c r="J87" s="3">
        <v>0</v>
      </c>
      <c r="K87" s="59">
        <v>0</v>
      </c>
      <c r="L87" s="59"/>
      <c r="M87" s="84"/>
    </row>
    <row r="88" spans="1:13" ht="13.5" customHeight="1">
      <c r="A88" s="77" t="s">
        <v>60</v>
      </c>
      <c r="B88" s="72" t="s">
        <v>54</v>
      </c>
      <c r="C88" s="75" t="s">
        <v>47</v>
      </c>
      <c r="D88" s="75" t="s">
        <v>19</v>
      </c>
      <c r="E88" s="43" t="s">
        <v>6</v>
      </c>
      <c r="F88" s="3">
        <f>G88+H88+I88+J88+K88</f>
        <v>8146165.95</v>
      </c>
      <c r="G88" s="4">
        <v>0</v>
      </c>
      <c r="H88" s="3">
        <v>0</v>
      </c>
      <c r="I88" s="3">
        <f>SUM(I89:I93)</f>
        <v>8146165.95</v>
      </c>
      <c r="J88" s="3">
        <f>SUM(J89:J93)</f>
        <v>0</v>
      </c>
      <c r="K88" s="3">
        <f>SUM(K89:K93)</f>
        <v>0</v>
      </c>
      <c r="L88" s="3"/>
      <c r="M88" s="76" t="s">
        <v>55</v>
      </c>
    </row>
    <row r="89" spans="1:13" ht="12.75">
      <c r="A89" s="78"/>
      <c r="B89" s="73"/>
      <c r="C89" s="75"/>
      <c r="D89" s="75"/>
      <c r="E89" s="43" t="s">
        <v>7</v>
      </c>
      <c r="F89" s="59">
        <f>SUM(G89:K89)</f>
        <v>0</v>
      </c>
      <c r="G89" s="60">
        <v>0</v>
      </c>
      <c r="H89" s="59">
        <v>0</v>
      </c>
      <c r="I89" s="59">
        <v>0</v>
      </c>
      <c r="J89" s="59">
        <v>0</v>
      </c>
      <c r="K89" s="59">
        <v>0</v>
      </c>
      <c r="L89" s="59"/>
      <c r="M89" s="76"/>
    </row>
    <row r="90" spans="1:13" ht="12.75">
      <c r="A90" s="78"/>
      <c r="B90" s="73"/>
      <c r="C90" s="75"/>
      <c r="D90" s="75"/>
      <c r="E90" s="43" t="s">
        <v>8</v>
      </c>
      <c r="F90" s="59">
        <f>G90+H90+I90+J90+K90+L90</f>
        <v>6806514.21</v>
      </c>
      <c r="G90" s="60">
        <v>0</v>
      </c>
      <c r="H90" s="59">
        <v>0</v>
      </c>
      <c r="I90" s="59">
        <v>6806514.21</v>
      </c>
      <c r="J90" s="59">
        <v>0</v>
      </c>
      <c r="K90" s="59">
        <v>0</v>
      </c>
      <c r="L90" s="59"/>
      <c r="M90" s="76"/>
    </row>
    <row r="91" spans="1:13" ht="12.75">
      <c r="A91" s="78"/>
      <c r="B91" s="73"/>
      <c r="C91" s="75"/>
      <c r="D91" s="75"/>
      <c r="E91" s="43" t="s">
        <v>9</v>
      </c>
      <c r="F91" s="59">
        <f>G91+H91+I91+J91+K91+L91</f>
        <v>1339651.74</v>
      </c>
      <c r="G91" s="60">
        <v>0</v>
      </c>
      <c r="H91" s="59">
        <v>0</v>
      </c>
      <c r="I91" s="59">
        <v>1339651.74</v>
      </c>
      <c r="J91" s="59">
        <v>0</v>
      </c>
      <c r="K91" s="59">
        <v>0</v>
      </c>
      <c r="L91" s="59"/>
      <c r="M91" s="76"/>
    </row>
    <row r="92" spans="1:13" ht="12.75">
      <c r="A92" s="78"/>
      <c r="B92" s="73"/>
      <c r="C92" s="75"/>
      <c r="D92" s="75"/>
      <c r="E92" s="43" t="s">
        <v>10</v>
      </c>
      <c r="F92" s="59">
        <f>SUM(G92:K92)</f>
        <v>0</v>
      </c>
      <c r="G92" s="60">
        <v>0</v>
      </c>
      <c r="H92" s="59">
        <v>0</v>
      </c>
      <c r="I92" s="59">
        <v>0</v>
      </c>
      <c r="J92" s="59">
        <v>0</v>
      </c>
      <c r="K92" s="59">
        <v>0</v>
      </c>
      <c r="L92" s="59"/>
      <c r="M92" s="76"/>
    </row>
    <row r="93" spans="1:13" ht="12.75">
      <c r="A93" s="79"/>
      <c r="B93" s="74"/>
      <c r="C93" s="75"/>
      <c r="D93" s="75"/>
      <c r="E93" s="43" t="s">
        <v>11</v>
      </c>
      <c r="F93" s="59">
        <f>SUM(G93:K93)</f>
        <v>0</v>
      </c>
      <c r="G93" s="60">
        <v>0</v>
      </c>
      <c r="H93" s="59">
        <v>0</v>
      </c>
      <c r="I93" s="59">
        <v>0</v>
      </c>
      <c r="J93" s="59">
        <v>0</v>
      </c>
      <c r="K93" s="59">
        <v>0</v>
      </c>
      <c r="L93" s="59"/>
      <c r="M93" s="76"/>
    </row>
    <row r="94" spans="1:13" ht="12.75">
      <c r="A94" s="89" t="s">
        <v>12</v>
      </c>
      <c r="B94" s="90"/>
      <c r="C94" s="90"/>
      <c r="D94" s="90"/>
      <c r="E94" s="37" t="s">
        <v>6</v>
      </c>
      <c r="F94" s="13">
        <f>G94+H94+I94+J94+K94</f>
        <v>33609702.379999995</v>
      </c>
      <c r="G94" s="14">
        <f>G82+G76+G64+G58+G52+G46+G40+G34+G28+G21+G14+G7</f>
        <v>16399705.77</v>
      </c>
      <c r="H94" s="13">
        <f>H76+H64+H58+H52+H46+H40+H34+H28+H21+H14+H7</f>
        <v>2875150</v>
      </c>
      <c r="I94" s="13">
        <f>I88+I76+I70+I64+I58+I52+I46+I40+I34+I28+I21+I14+I7</f>
        <v>10234846.61</v>
      </c>
      <c r="J94" s="13">
        <f>J88+J76+J70+J64+J58+J52+J46+J40+J34+J28+J21+J14+J7</f>
        <v>2050000</v>
      </c>
      <c r="K94" s="69">
        <f>K88+K76+K70+K64+K58+K52+K46+K40+K34+K28+K21+K14+K7</f>
        <v>2050000</v>
      </c>
      <c r="L94" s="69"/>
      <c r="M94" s="86" t="s">
        <v>12</v>
      </c>
    </row>
    <row r="95" spans="1:13" ht="12.75">
      <c r="A95" s="91"/>
      <c r="B95" s="92"/>
      <c r="C95" s="92"/>
      <c r="D95" s="92"/>
      <c r="E95" s="38" t="s">
        <v>7</v>
      </c>
      <c r="F95" s="3">
        <v>0</v>
      </c>
      <c r="G95" s="4">
        <v>0</v>
      </c>
      <c r="H95" s="3">
        <v>0</v>
      </c>
      <c r="I95" s="3">
        <v>0</v>
      </c>
      <c r="J95" s="3">
        <v>0</v>
      </c>
      <c r="K95" s="59">
        <v>0</v>
      </c>
      <c r="L95" s="61"/>
      <c r="M95" s="87"/>
    </row>
    <row r="96" spans="1:13" ht="12.75">
      <c r="A96" s="91"/>
      <c r="B96" s="92"/>
      <c r="C96" s="92"/>
      <c r="D96" s="92"/>
      <c r="E96" s="38" t="s">
        <v>8</v>
      </c>
      <c r="F96" s="3">
        <f>G96+H96+I96+J96+K96</f>
        <v>17496351.7</v>
      </c>
      <c r="G96" s="4">
        <v>10321997.49</v>
      </c>
      <c r="H96" s="3">
        <f>H66</f>
        <v>367840</v>
      </c>
      <c r="I96" s="3">
        <f>I90</f>
        <v>6806514.21</v>
      </c>
      <c r="J96" s="3">
        <v>0</v>
      </c>
      <c r="K96" s="59">
        <v>0</v>
      </c>
      <c r="L96" s="61"/>
      <c r="M96" s="87"/>
    </row>
    <row r="97" spans="1:13" ht="12.75">
      <c r="A97" s="91"/>
      <c r="B97" s="92"/>
      <c r="C97" s="92"/>
      <c r="D97" s="92"/>
      <c r="E97" s="38" t="s">
        <v>9</v>
      </c>
      <c r="F97" s="3">
        <f>G97+H97+I97+J97+K97</f>
        <v>16113350.680000002</v>
      </c>
      <c r="G97" s="4">
        <v>6077708.28</v>
      </c>
      <c r="H97" s="3">
        <f>H94-H96</f>
        <v>2507310</v>
      </c>
      <c r="I97" s="3">
        <f>I91+I79+I73+I61+I55+I49+I43+I37+I31+I24+I17+I10</f>
        <v>3428332.4000000004</v>
      </c>
      <c r="J97" s="3">
        <f>J94</f>
        <v>2050000</v>
      </c>
      <c r="K97" s="59">
        <f>K94</f>
        <v>2050000</v>
      </c>
      <c r="L97" s="61"/>
      <c r="M97" s="87"/>
    </row>
    <row r="98" spans="1:13" ht="12.75">
      <c r="A98" s="91"/>
      <c r="B98" s="92"/>
      <c r="C98" s="92"/>
      <c r="D98" s="92"/>
      <c r="E98" s="38" t="s">
        <v>10</v>
      </c>
      <c r="F98" s="3">
        <v>0</v>
      </c>
      <c r="G98" s="4">
        <v>0</v>
      </c>
      <c r="H98" s="3">
        <v>0</v>
      </c>
      <c r="I98" s="3">
        <v>0</v>
      </c>
      <c r="J98" s="3">
        <v>0</v>
      </c>
      <c r="K98" s="59">
        <v>0</v>
      </c>
      <c r="L98" s="61"/>
      <c r="M98" s="87"/>
    </row>
    <row r="99" spans="1:13" ht="13.5" thickBot="1">
      <c r="A99" s="93"/>
      <c r="B99" s="94"/>
      <c r="C99" s="94"/>
      <c r="D99" s="94"/>
      <c r="E99" s="40" t="s">
        <v>11</v>
      </c>
      <c r="F99" s="26">
        <v>0</v>
      </c>
      <c r="G99" s="27">
        <v>0</v>
      </c>
      <c r="H99" s="26">
        <v>0</v>
      </c>
      <c r="I99" s="26">
        <v>0</v>
      </c>
      <c r="J99" s="26">
        <v>0</v>
      </c>
      <c r="K99" s="62">
        <v>0</v>
      </c>
      <c r="L99" s="64"/>
      <c r="M99" s="88"/>
    </row>
    <row r="100" spans="1:13" ht="12.75">
      <c r="A100" s="1"/>
      <c r="B100" s="1"/>
      <c r="C100" s="1"/>
      <c r="D100" s="1"/>
      <c r="E100" s="1"/>
      <c r="F100" s="1"/>
      <c r="G100" s="8"/>
      <c r="H100" s="1"/>
      <c r="I100" s="28"/>
      <c r="J100" s="28"/>
      <c r="K100" s="28"/>
      <c r="L100" s="28"/>
      <c r="M100" s="1"/>
    </row>
    <row r="101" spans="1:13" ht="12.75">
      <c r="A101" s="1"/>
      <c r="B101" s="1"/>
      <c r="C101" s="1"/>
      <c r="D101" s="1"/>
      <c r="E101" s="1"/>
      <c r="F101" s="29">
        <f>F7+F14+F21+F28+F34+F40+F46+F52+F58+F64+F70+F76+F82+F88</f>
        <v>33609702.38</v>
      </c>
      <c r="G101" s="8">
        <f>1560000+30000+200000+417356.72+600000+1051126.32+3033743+2857473.68+1178278.14+2466864+2171463.91+833400</f>
        <v>16399705.770000001</v>
      </c>
      <c r="H101" s="1"/>
      <c r="I101" s="28"/>
      <c r="J101" s="28"/>
      <c r="K101" s="28"/>
      <c r="L101" s="28"/>
      <c r="M101" s="1"/>
    </row>
    <row r="102" spans="1:13" ht="12.75">
      <c r="A102" s="1"/>
      <c r="B102" s="1"/>
      <c r="C102" s="1"/>
      <c r="D102" s="1"/>
      <c r="E102" s="1"/>
      <c r="F102" s="1"/>
      <c r="G102" s="8">
        <f>16399705.77-G101</f>
        <v>0</v>
      </c>
      <c r="H102" s="29"/>
      <c r="I102" s="85">
        <f>G97+G96</f>
        <v>16399705.77</v>
      </c>
      <c r="J102" s="85"/>
      <c r="K102" s="85"/>
      <c r="L102" s="30"/>
      <c r="M102" s="1"/>
    </row>
    <row r="103" spans="1:13" ht="12.75">
      <c r="A103" s="1"/>
      <c r="B103" s="1"/>
      <c r="C103" s="1"/>
      <c r="D103" s="1"/>
      <c r="E103" s="1"/>
      <c r="F103" s="1"/>
      <c r="G103" s="8">
        <f>1178278.14-835634.86</f>
        <v>342643.2799999999</v>
      </c>
      <c r="H103" s="1"/>
      <c r="I103" s="28"/>
      <c r="J103" s="28"/>
      <c r="K103" s="28"/>
      <c r="L103" s="28"/>
      <c r="M103" s="1"/>
    </row>
    <row r="104" spans="1:13" ht="12.75">
      <c r="A104" s="1"/>
      <c r="B104" s="1"/>
      <c r="C104" s="1"/>
      <c r="D104" s="1"/>
      <c r="E104" s="29"/>
      <c r="F104" s="29"/>
      <c r="G104" s="8">
        <f>G101-G94</f>
        <v>0</v>
      </c>
      <c r="H104" s="1"/>
      <c r="I104" s="28"/>
      <c r="J104" s="28"/>
      <c r="K104" s="28"/>
      <c r="L104" s="28"/>
      <c r="M104" s="1"/>
    </row>
    <row r="105" spans="1:13" ht="12.75">
      <c r="A105" s="1"/>
      <c r="B105" s="1"/>
      <c r="C105" s="1"/>
      <c r="D105" s="1"/>
      <c r="E105" s="1"/>
      <c r="F105" s="29"/>
      <c r="G105" s="8"/>
      <c r="H105" s="1"/>
      <c r="I105" s="28"/>
      <c r="J105" s="28"/>
      <c r="K105" s="28"/>
      <c r="L105" s="28"/>
      <c r="M105" s="1"/>
    </row>
    <row r="106" spans="1:13" ht="12.75">
      <c r="A106" s="1"/>
      <c r="B106" s="1"/>
      <c r="C106" s="1"/>
      <c r="D106" s="1"/>
      <c r="E106" s="1"/>
      <c r="F106" s="1"/>
      <c r="G106" s="8"/>
      <c r="H106" s="1"/>
      <c r="I106" s="28"/>
      <c r="J106" s="28"/>
      <c r="K106" s="28"/>
      <c r="L106" s="28"/>
      <c r="M106" s="1"/>
    </row>
    <row r="107" spans="1:13" ht="12.75">
      <c r="A107" s="1"/>
      <c r="B107" s="1"/>
      <c r="C107" s="1"/>
      <c r="D107" s="1"/>
      <c r="E107" s="1"/>
      <c r="F107" s="1"/>
      <c r="G107" s="8"/>
      <c r="H107" s="1"/>
      <c r="I107" s="28"/>
      <c r="J107" s="28"/>
      <c r="K107" s="28"/>
      <c r="L107" s="28"/>
      <c r="M107" s="1"/>
    </row>
    <row r="108" spans="1:13" ht="12.75">
      <c r="A108" s="1"/>
      <c r="B108" s="1"/>
      <c r="C108" s="1"/>
      <c r="D108" s="1"/>
      <c r="E108" s="1"/>
      <c r="F108" s="1"/>
      <c r="G108" s="8"/>
      <c r="H108" s="1"/>
      <c r="I108" s="28"/>
      <c r="J108" s="28"/>
      <c r="K108" s="28"/>
      <c r="L108" s="28"/>
      <c r="M108" s="1"/>
    </row>
    <row r="109" spans="1:13" ht="12.75">
      <c r="A109" s="1"/>
      <c r="B109" s="1"/>
      <c r="C109" s="1"/>
      <c r="D109" s="1"/>
      <c r="E109" s="1"/>
      <c r="F109" s="29"/>
      <c r="G109" s="8"/>
      <c r="H109" s="1"/>
      <c r="I109" s="28"/>
      <c r="J109" s="28"/>
      <c r="K109" s="28"/>
      <c r="L109" s="28"/>
      <c r="M109" s="1"/>
    </row>
    <row r="110" spans="1:13" ht="12.75">
      <c r="A110" s="1"/>
      <c r="B110" s="1"/>
      <c r="C110" s="1"/>
      <c r="D110" s="1"/>
      <c r="E110" s="1"/>
      <c r="F110" s="1"/>
      <c r="G110" s="8"/>
      <c r="H110" s="1"/>
      <c r="I110" s="28"/>
      <c r="J110" s="28"/>
      <c r="K110" s="28"/>
      <c r="L110" s="28"/>
      <c r="M110" s="1"/>
    </row>
    <row r="111" spans="1:13" ht="12.75">
      <c r="A111" s="1"/>
      <c r="B111" s="1"/>
      <c r="C111" s="1"/>
      <c r="D111" s="1"/>
      <c r="E111" s="1"/>
      <c r="F111" s="1"/>
      <c r="G111" s="8"/>
      <c r="H111" s="1"/>
      <c r="I111" s="28"/>
      <c r="J111" s="28"/>
      <c r="K111" s="28"/>
      <c r="L111" s="28"/>
      <c r="M111" s="1"/>
    </row>
    <row r="112" spans="1:13" ht="12.75">
      <c r="A112" s="1"/>
      <c r="B112" s="1"/>
      <c r="C112" s="1"/>
      <c r="D112" s="1"/>
      <c r="E112" s="1"/>
      <c r="F112" s="1"/>
      <c r="G112" s="8"/>
      <c r="H112" s="1"/>
      <c r="I112" s="28"/>
      <c r="J112" s="28"/>
      <c r="K112" s="28"/>
      <c r="L112" s="28"/>
      <c r="M112" s="1"/>
    </row>
    <row r="113" spans="1:13" ht="12.75">
      <c r="A113" s="1"/>
      <c r="B113" s="1"/>
      <c r="C113" s="1"/>
      <c r="D113" s="1"/>
      <c r="E113" s="1"/>
      <c r="F113" s="1"/>
      <c r="G113" s="8"/>
      <c r="H113" s="1"/>
      <c r="I113" s="28"/>
      <c r="J113" s="28"/>
      <c r="K113" s="28"/>
      <c r="L113" s="28"/>
      <c r="M113" s="1"/>
    </row>
    <row r="114" spans="1:13" ht="12.75">
      <c r="A114" s="1"/>
      <c r="B114" s="1"/>
      <c r="C114" s="1"/>
      <c r="D114" s="1"/>
      <c r="E114" s="1"/>
      <c r="F114" s="1"/>
      <c r="G114" s="8"/>
      <c r="H114" s="1"/>
      <c r="I114" s="28"/>
      <c r="J114" s="28"/>
      <c r="K114" s="28"/>
      <c r="L114" s="28"/>
      <c r="M114" s="1"/>
    </row>
    <row r="115" spans="1:13" ht="12.75">
      <c r="A115" s="1"/>
      <c r="B115" s="1"/>
      <c r="C115" s="1"/>
      <c r="D115" s="1"/>
      <c r="E115" s="1"/>
      <c r="F115" s="1"/>
      <c r="G115" s="8"/>
      <c r="H115" s="1"/>
      <c r="I115" s="28"/>
      <c r="J115" s="28"/>
      <c r="K115" s="28"/>
      <c r="L115" s="28"/>
      <c r="M115" s="1"/>
    </row>
    <row r="116" spans="1:13" ht="12.75">
      <c r="A116" s="1"/>
      <c r="B116" s="1"/>
      <c r="C116" s="1"/>
      <c r="D116" s="1"/>
      <c r="E116" s="1"/>
      <c r="F116" s="1"/>
      <c r="G116" s="8"/>
      <c r="H116" s="1"/>
      <c r="I116" s="28"/>
      <c r="J116" s="28"/>
      <c r="K116" s="28"/>
      <c r="L116" s="28"/>
      <c r="M116" s="1"/>
    </row>
    <row r="117" spans="1:13" ht="12.75">
      <c r="A117" s="1"/>
      <c r="B117" s="1"/>
      <c r="C117" s="1"/>
      <c r="D117" s="1"/>
      <c r="E117" s="1"/>
      <c r="F117" s="1"/>
      <c r="G117" s="8"/>
      <c r="H117" s="1"/>
      <c r="I117" s="28"/>
      <c r="J117" s="28"/>
      <c r="K117" s="28"/>
      <c r="L117" s="28"/>
      <c r="M117" s="1"/>
    </row>
    <row r="118" spans="1:13" ht="12.75">
      <c r="A118" s="1"/>
      <c r="B118" s="1"/>
      <c r="C118" s="1"/>
      <c r="D118" s="1"/>
      <c r="E118" s="1"/>
      <c r="F118" s="1"/>
      <c r="G118" s="8"/>
      <c r="H118" s="1"/>
      <c r="I118" s="28"/>
      <c r="J118" s="28"/>
      <c r="K118" s="28"/>
      <c r="L118" s="28"/>
      <c r="M118" s="1"/>
    </row>
    <row r="119" spans="1:13" ht="12.75">
      <c r="A119" s="1"/>
      <c r="B119" s="1"/>
      <c r="C119" s="1"/>
      <c r="D119" s="1"/>
      <c r="E119" s="1"/>
      <c r="F119" s="1"/>
      <c r="G119" s="8"/>
      <c r="H119" s="1"/>
      <c r="I119" s="28"/>
      <c r="J119" s="28"/>
      <c r="K119" s="28"/>
      <c r="L119" s="28"/>
      <c r="M119" s="1"/>
    </row>
    <row r="120" spans="1:13" ht="12.75">
      <c r="A120" s="1"/>
      <c r="B120" s="1"/>
      <c r="C120" s="1"/>
      <c r="D120" s="1"/>
      <c r="E120" s="1"/>
      <c r="F120" s="1"/>
      <c r="G120" s="8"/>
      <c r="H120" s="1"/>
      <c r="I120" s="28"/>
      <c r="J120" s="28"/>
      <c r="K120" s="28"/>
      <c r="L120" s="28"/>
      <c r="M120" s="1"/>
    </row>
    <row r="121" spans="1:13" ht="12.75">
      <c r="A121" s="1"/>
      <c r="B121" s="1"/>
      <c r="C121" s="1"/>
      <c r="D121" s="1"/>
      <c r="E121" s="1"/>
      <c r="F121" s="1"/>
      <c r="G121" s="8"/>
      <c r="H121" s="1"/>
      <c r="I121" s="28"/>
      <c r="J121" s="28"/>
      <c r="K121" s="28"/>
      <c r="L121" s="28"/>
      <c r="M121" s="1"/>
    </row>
    <row r="122" spans="1:13" ht="12.75">
      <c r="A122" s="1"/>
      <c r="B122" s="1"/>
      <c r="C122" s="1"/>
      <c r="D122" s="1"/>
      <c r="E122" s="1"/>
      <c r="F122" s="1"/>
      <c r="G122" s="8"/>
      <c r="H122" s="1"/>
      <c r="I122" s="28"/>
      <c r="J122" s="28"/>
      <c r="K122" s="28"/>
      <c r="L122" s="28"/>
      <c r="M122" s="1"/>
    </row>
    <row r="123" spans="1:13" ht="12.75">
      <c r="A123" s="1"/>
      <c r="B123" s="1"/>
      <c r="C123" s="1"/>
      <c r="D123" s="1"/>
      <c r="E123" s="1"/>
      <c r="F123" s="1"/>
      <c r="G123" s="8"/>
      <c r="H123" s="1"/>
      <c r="I123" s="28"/>
      <c r="J123" s="28"/>
      <c r="K123" s="28"/>
      <c r="L123" s="28"/>
      <c r="M123" s="1"/>
    </row>
    <row r="124" spans="1:13" ht="12.75">
      <c r="A124" s="1"/>
      <c r="B124" s="1"/>
      <c r="C124" s="1"/>
      <c r="D124" s="1"/>
      <c r="E124" s="1"/>
      <c r="F124" s="1"/>
      <c r="G124" s="8"/>
      <c r="H124" s="1"/>
      <c r="I124" s="28"/>
      <c r="J124" s="28"/>
      <c r="K124" s="28"/>
      <c r="L124" s="28"/>
      <c r="M124" s="1"/>
    </row>
    <row r="125" spans="1:13" ht="12.75">
      <c r="A125" s="1"/>
      <c r="B125" s="1"/>
      <c r="C125" s="1"/>
      <c r="D125" s="1"/>
      <c r="E125" s="1"/>
      <c r="F125" s="1"/>
      <c r="G125" s="8"/>
      <c r="H125" s="1"/>
      <c r="I125" s="28"/>
      <c r="J125" s="28"/>
      <c r="K125" s="28"/>
      <c r="L125" s="28"/>
      <c r="M125" s="1"/>
    </row>
    <row r="126" spans="1:13" ht="12.75">
      <c r="A126" s="1"/>
      <c r="B126" s="1"/>
      <c r="C126" s="1"/>
      <c r="D126" s="1"/>
      <c r="E126" s="1"/>
      <c r="F126" s="1"/>
      <c r="G126" s="8"/>
      <c r="H126" s="1"/>
      <c r="I126" s="28"/>
      <c r="J126" s="28"/>
      <c r="K126" s="28"/>
      <c r="L126" s="28"/>
      <c r="M126" s="1"/>
    </row>
    <row r="127" spans="1:13" ht="12.75">
      <c r="A127" s="1"/>
      <c r="B127" s="1"/>
      <c r="C127" s="1"/>
      <c r="D127" s="1"/>
      <c r="E127" s="1"/>
      <c r="F127" s="1"/>
      <c r="G127" s="8"/>
      <c r="H127" s="1"/>
      <c r="I127" s="28"/>
      <c r="J127" s="28"/>
      <c r="K127" s="28"/>
      <c r="L127" s="28"/>
      <c r="M127" s="1"/>
    </row>
    <row r="128" spans="1:13" ht="12.75">
      <c r="A128" s="1"/>
      <c r="B128" s="1"/>
      <c r="C128" s="1"/>
      <c r="D128" s="1"/>
      <c r="E128" s="1"/>
      <c r="F128" s="1"/>
      <c r="G128" s="8"/>
      <c r="H128" s="1"/>
      <c r="I128" s="28"/>
      <c r="J128" s="28"/>
      <c r="K128" s="28"/>
      <c r="L128" s="28"/>
      <c r="M128" s="1"/>
    </row>
    <row r="129" spans="1:13" ht="12.75">
      <c r="A129" s="1"/>
      <c r="B129" s="1"/>
      <c r="C129" s="1"/>
      <c r="D129" s="1"/>
      <c r="E129" s="1"/>
      <c r="F129" s="1"/>
      <c r="G129" s="8"/>
      <c r="H129" s="1"/>
      <c r="I129" s="28"/>
      <c r="J129" s="28"/>
      <c r="K129" s="28"/>
      <c r="L129" s="28"/>
      <c r="M129" s="1"/>
    </row>
    <row r="130" spans="1:13" ht="12.75">
      <c r="A130" s="1"/>
      <c r="B130" s="1"/>
      <c r="C130" s="1"/>
      <c r="D130" s="1"/>
      <c r="E130" s="1"/>
      <c r="F130" s="1"/>
      <c r="G130" s="8"/>
      <c r="H130" s="1"/>
      <c r="I130" s="28"/>
      <c r="J130" s="28"/>
      <c r="K130" s="28"/>
      <c r="L130" s="28"/>
      <c r="M130" s="1"/>
    </row>
    <row r="131" spans="1:13" ht="12.75">
      <c r="A131" s="1"/>
      <c r="B131" s="1"/>
      <c r="C131" s="1"/>
      <c r="D131" s="1"/>
      <c r="E131" s="1"/>
      <c r="F131" s="1"/>
      <c r="G131" s="8"/>
      <c r="H131" s="1"/>
      <c r="I131" s="28"/>
      <c r="J131" s="28"/>
      <c r="K131" s="28"/>
      <c r="L131" s="28"/>
      <c r="M131" s="1"/>
    </row>
    <row r="132" spans="1:13" ht="12.75">
      <c r="A132" s="1"/>
      <c r="B132" s="1"/>
      <c r="C132" s="1"/>
      <c r="D132" s="1"/>
      <c r="E132" s="1"/>
      <c r="F132" s="1"/>
      <c r="G132" s="8"/>
      <c r="H132" s="1"/>
      <c r="I132" s="28"/>
      <c r="J132" s="28"/>
      <c r="K132" s="28"/>
      <c r="L132" s="28"/>
      <c r="M132" s="1"/>
    </row>
    <row r="133" spans="1:13" ht="12.75">
      <c r="A133" s="1"/>
      <c r="B133" s="1"/>
      <c r="C133" s="1"/>
      <c r="D133" s="1"/>
      <c r="E133" s="1"/>
      <c r="F133" s="1"/>
      <c r="G133" s="8"/>
      <c r="H133" s="1"/>
      <c r="I133" s="28"/>
      <c r="J133" s="28"/>
      <c r="K133" s="28"/>
      <c r="L133" s="28"/>
      <c r="M133" s="1"/>
    </row>
    <row r="134" spans="1:13" ht="12.75">
      <c r="A134" s="1"/>
      <c r="B134" s="1"/>
      <c r="C134" s="1"/>
      <c r="D134" s="1"/>
      <c r="E134" s="1"/>
      <c r="F134" s="1"/>
      <c r="G134" s="8"/>
      <c r="H134" s="1"/>
      <c r="I134" s="28"/>
      <c r="J134" s="28"/>
      <c r="K134" s="28"/>
      <c r="L134" s="28"/>
      <c r="M134" s="1"/>
    </row>
    <row r="135" spans="1:13" ht="12.75">
      <c r="A135" s="1"/>
      <c r="B135" s="1"/>
      <c r="C135" s="1"/>
      <c r="D135" s="1"/>
      <c r="E135" s="1"/>
      <c r="F135" s="1"/>
      <c r="G135" s="8"/>
      <c r="H135" s="1"/>
      <c r="I135" s="28"/>
      <c r="J135" s="28"/>
      <c r="K135" s="28"/>
      <c r="L135" s="28"/>
      <c r="M135" s="1"/>
    </row>
    <row r="136" spans="1:13" ht="12.75">
      <c r="A136" s="1"/>
      <c r="B136" s="1"/>
      <c r="C136" s="1"/>
      <c r="D136" s="1"/>
      <c r="E136" s="1"/>
      <c r="F136" s="1"/>
      <c r="G136" s="8"/>
      <c r="H136" s="1"/>
      <c r="I136" s="28"/>
      <c r="J136" s="28"/>
      <c r="K136" s="28"/>
      <c r="L136" s="28"/>
      <c r="M136" s="1"/>
    </row>
    <row r="137" spans="1:13" ht="12.75">
      <c r="A137" s="1"/>
      <c r="B137" s="1"/>
      <c r="C137" s="1"/>
      <c r="D137" s="1"/>
      <c r="E137" s="1"/>
      <c r="F137" s="1"/>
      <c r="G137" s="8"/>
      <c r="H137" s="1"/>
      <c r="I137" s="28"/>
      <c r="J137" s="28"/>
      <c r="K137" s="28"/>
      <c r="L137" s="28"/>
      <c r="M137" s="1"/>
    </row>
    <row r="138" spans="1:13" ht="12.75">
      <c r="A138" s="1"/>
      <c r="B138" s="1"/>
      <c r="C138" s="1"/>
      <c r="D138" s="1"/>
      <c r="E138" s="1"/>
      <c r="F138" s="1"/>
      <c r="G138" s="8"/>
      <c r="H138" s="1"/>
      <c r="I138" s="28"/>
      <c r="J138" s="28"/>
      <c r="K138" s="28"/>
      <c r="L138" s="28"/>
      <c r="M138" s="1"/>
    </row>
    <row r="139" spans="1:13" ht="12.75">
      <c r="A139" s="1"/>
      <c r="B139" s="1"/>
      <c r="C139" s="1"/>
      <c r="D139" s="1"/>
      <c r="E139" s="1"/>
      <c r="F139" s="1"/>
      <c r="G139" s="8"/>
      <c r="H139" s="1"/>
      <c r="I139" s="28"/>
      <c r="J139" s="28"/>
      <c r="K139" s="28"/>
      <c r="L139" s="28"/>
      <c r="M139" s="1"/>
    </row>
    <row r="140" spans="1:13" ht="12.75">
      <c r="A140" s="1"/>
      <c r="B140" s="1"/>
      <c r="C140" s="1"/>
      <c r="D140" s="1"/>
      <c r="E140" s="1"/>
      <c r="F140" s="1"/>
      <c r="G140" s="8"/>
      <c r="H140" s="1"/>
      <c r="I140" s="28"/>
      <c r="J140" s="28"/>
      <c r="K140" s="28"/>
      <c r="L140" s="28"/>
      <c r="M140" s="1"/>
    </row>
    <row r="141" spans="1:13" ht="12.75">
      <c r="A141" s="1"/>
      <c r="B141" s="1"/>
      <c r="C141" s="1"/>
      <c r="D141" s="1"/>
      <c r="E141" s="1"/>
      <c r="F141" s="1"/>
      <c r="G141" s="8"/>
      <c r="H141" s="1"/>
      <c r="I141" s="28"/>
      <c r="J141" s="28"/>
      <c r="K141" s="28"/>
      <c r="L141" s="28"/>
      <c r="M141" s="1"/>
    </row>
    <row r="142" spans="1:13" ht="12.75">
      <c r="A142" s="1"/>
      <c r="B142" s="1"/>
      <c r="C142" s="1"/>
      <c r="D142" s="1"/>
      <c r="E142" s="1"/>
      <c r="F142" s="1"/>
      <c r="G142" s="8"/>
      <c r="H142" s="1"/>
      <c r="I142" s="28"/>
      <c r="J142" s="28"/>
      <c r="K142" s="28"/>
      <c r="L142" s="28"/>
      <c r="M142" s="1"/>
    </row>
    <row r="143" spans="1:13" ht="12.75">
      <c r="A143" s="1"/>
      <c r="B143" s="1"/>
      <c r="C143" s="1"/>
      <c r="D143" s="1"/>
      <c r="E143" s="1"/>
      <c r="F143" s="1"/>
      <c r="G143" s="8"/>
      <c r="H143" s="1"/>
      <c r="I143" s="28"/>
      <c r="J143" s="28"/>
      <c r="K143" s="28"/>
      <c r="L143" s="28"/>
      <c r="M143" s="1"/>
    </row>
    <row r="144" spans="1:13" ht="12.75">
      <c r="A144" s="1"/>
      <c r="B144" s="1"/>
      <c r="C144" s="1"/>
      <c r="D144" s="1"/>
      <c r="E144" s="1"/>
      <c r="F144" s="1"/>
      <c r="G144" s="8"/>
      <c r="H144" s="1"/>
      <c r="I144" s="28"/>
      <c r="J144" s="28"/>
      <c r="K144" s="28"/>
      <c r="L144" s="28"/>
      <c r="M144" s="1"/>
    </row>
    <row r="145" spans="1:13" ht="12.75">
      <c r="A145" s="1"/>
      <c r="B145" s="1"/>
      <c r="C145" s="1"/>
      <c r="D145" s="1"/>
      <c r="E145" s="1"/>
      <c r="F145" s="1"/>
      <c r="G145" s="8"/>
      <c r="H145" s="1"/>
      <c r="I145" s="28"/>
      <c r="J145" s="28"/>
      <c r="K145" s="28"/>
      <c r="L145" s="28"/>
      <c r="M145" s="1"/>
    </row>
    <row r="146" spans="1:13" ht="12.75">
      <c r="A146" s="1"/>
      <c r="B146" s="1"/>
      <c r="C146" s="1"/>
      <c r="D146" s="1"/>
      <c r="E146" s="1"/>
      <c r="F146" s="1"/>
      <c r="G146" s="8"/>
      <c r="H146" s="1"/>
      <c r="I146" s="28"/>
      <c r="J146" s="28"/>
      <c r="K146" s="28"/>
      <c r="L146" s="28"/>
      <c r="M146" s="1"/>
    </row>
    <row r="147" spans="1:13" ht="12.75">
      <c r="A147" s="1"/>
      <c r="B147" s="1"/>
      <c r="C147" s="1"/>
      <c r="D147" s="1"/>
      <c r="E147" s="1"/>
      <c r="F147" s="1"/>
      <c r="G147" s="8"/>
      <c r="H147" s="1"/>
      <c r="I147" s="28"/>
      <c r="J147" s="28"/>
      <c r="K147" s="28"/>
      <c r="L147" s="28"/>
      <c r="M147" s="1"/>
    </row>
    <row r="148" spans="1:13" ht="12.75">
      <c r="A148" s="1"/>
      <c r="B148" s="1"/>
      <c r="C148" s="1"/>
      <c r="D148" s="1"/>
      <c r="E148" s="1"/>
      <c r="F148" s="1"/>
      <c r="G148" s="8"/>
      <c r="H148" s="1"/>
      <c r="I148" s="28"/>
      <c r="J148" s="28"/>
      <c r="K148" s="28"/>
      <c r="L148" s="28"/>
      <c r="M148" s="1"/>
    </row>
    <row r="149" spans="1:13" ht="12.75">
      <c r="A149" s="1"/>
      <c r="B149" s="1"/>
      <c r="C149" s="1"/>
      <c r="D149" s="1"/>
      <c r="E149" s="1"/>
      <c r="F149" s="1"/>
      <c r="G149" s="8"/>
      <c r="H149" s="1"/>
      <c r="I149" s="28"/>
      <c r="J149" s="28"/>
      <c r="K149" s="28"/>
      <c r="L149" s="28"/>
      <c r="M149" s="1"/>
    </row>
    <row r="150" spans="1:13" ht="12.75">
      <c r="A150" s="1"/>
      <c r="B150" s="1"/>
      <c r="C150" s="1"/>
      <c r="D150" s="1"/>
      <c r="E150" s="1"/>
      <c r="F150" s="1"/>
      <c r="G150" s="8"/>
      <c r="H150" s="1"/>
      <c r="I150" s="28"/>
      <c r="J150" s="28"/>
      <c r="K150" s="28"/>
      <c r="L150" s="28"/>
      <c r="M150" s="1"/>
    </row>
    <row r="151" spans="1:13" ht="12.75">
      <c r="A151" s="1"/>
      <c r="B151" s="1"/>
      <c r="C151" s="1"/>
      <c r="D151" s="1"/>
      <c r="E151" s="1"/>
      <c r="F151" s="1"/>
      <c r="G151" s="8"/>
      <c r="H151" s="1"/>
      <c r="I151" s="28"/>
      <c r="J151" s="28"/>
      <c r="K151" s="28"/>
      <c r="L151" s="28"/>
      <c r="M151" s="1"/>
    </row>
    <row r="152" spans="1:13" ht="12.75">
      <c r="A152" s="1"/>
      <c r="B152" s="1"/>
      <c r="C152" s="1"/>
      <c r="D152" s="1"/>
      <c r="E152" s="1"/>
      <c r="F152" s="1"/>
      <c r="G152" s="8"/>
      <c r="H152" s="1"/>
      <c r="I152" s="28"/>
      <c r="J152" s="28"/>
      <c r="K152" s="28"/>
      <c r="L152" s="28"/>
      <c r="M152" s="1"/>
    </row>
  </sheetData>
  <sheetProtection/>
  <mergeCells count="71">
    <mergeCell ref="H1:M1"/>
    <mergeCell ref="A2:M2"/>
    <mergeCell ref="E3:E4"/>
    <mergeCell ref="D3:D4"/>
    <mergeCell ref="F3:K3"/>
    <mergeCell ref="B7:B12"/>
    <mergeCell ref="C7:C12"/>
    <mergeCell ref="D7:D12"/>
    <mergeCell ref="M7:M12"/>
    <mergeCell ref="C3:C4"/>
    <mergeCell ref="B3:B4"/>
    <mergeCell ref="A3:A4"/>
    <mergeCell ref="A7:A12"/>
    <mergeCell ref="A6:M6"/>
    <mergeCell ref="M3:M4"/>
    <mergeCell ref="A27:M27"/>
    <mergeCell ref="A13:M13"/>
    <mergeCell ref="A20:M20"/>
    <mergeCell ref="C21:C26"/>
    <mergeCell ref="B21:B26"/>
    <mergeCell ref="A14:A19"/>
    <mergeCell ref="B14:B19"/>
    <mergeCell ref="C14:C19"/>
    <mergeCell ref="A21:A26"/>
    <mergeCell ref="D14:D19"/>
    <mergeCell ref="A28:A33"/>
    <mergeCell ref="M14:M19"/>
    <mergeCell ref="M21:M26"/>
    <mergeCell ref="D21:D26"/>
    <mergeCell ref="A34:A45"/>
    <mergeCell ref="M58:M63"/>
    <mergeCell ref="M28:M33"/>
    <mergeCell ref="D28:D33"/>
    <mergeCell ref="C28:C33"/>
    <mergeCell ref="B28:B33"/>
    <mergeCell ref="I102:K102"/>
    <mergeCell ref="M40:M45"/>
    <mergeCell ref="B64:B69"/>
    <mergeCell ref="M94:M99"/>
    <mergeCell ref="A94:D99"/>
    <mergeCell ref="A64:A69"/>
    <mergeCell ref="C64:C69"/>
    <mergeCell ref="D64:D69"/>
    <mergeCell ref="B76:B87"/>
    <mergeCell ref="B70:B75"/>
    <mergeCell ref="M64:M69"/>
    <mergeCell ref="B34:B45"/>
    <mergeCell ref="M46:M51"/>
    <mergeCell ref="M52:M57"/>
    <mergeCell ref="C70:C75"/>
    <mergeCell ref="D70:D75"/>
    <mergeCell ref="B46:B63"/>
    <mergeCell ref="C46:C63"/>
    <mergeCell ref="D46:D63"/>
    <mergeCell ref="A88:A93"/>
    <mergeCell ref="A46:A63"/>
    <mergeCell ref="M34:M39"/>
    <mergeCell ref="A76:A87"/>
    <mergeCell ref="A70:A75"/>
    <mergeCell ref="C34:C45"/>
    <mergeCell ref="D34:D45"/>
    <mergeCell ref="M70:M75"/>
    <mergeCell ref="M76:M87"/>
    <mergeCell ref="C76:C87"/>
    <mergeCell ref="D76:D87"/>
    <mergeCell ref="B88:B93"/>
    <mergeCell ref="C88:C93"/>
    <mergeCell ref="D88:D93"/>
    <mergeCell ref="M88:M93"/>
  </mergeCells>
  <printOptions/>
  <pageMargins left="0.25" right="0.25" top="0.75" bottom="0.14854166666666666" header="0.3" footer="0.3"/>
  <pageSetup fitToHeight="0" fitToWidth="1" horizontalDpi="600" verticalDpi="600" orientation="landscape" paperSize="9" scale="58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view="pageBreakPreview" zoomScale="110" zoomScaleSheetLayoutView="110" workbookViewId="0" topLeftCell="C61">
      <selection activeCell="G85" sqref="G85"/>
    </sheetView>
  </sheetViews>
  <sheetFormatPr defaultColWidth="9.00390625" defaultRowHeight="12.75"/>
  <cols>
    <col min="1" max="1" width="7.25390625" style="0" customWidth="1"/>
    <col min="2" max="2" width="31.75390625" style="0" customWidth="1"/>
    <col min="3" max="3" width="23.75390625" style="0" customWidth="1"/>
    <col min="4" max="4" width="11.875" style="0" customWidth="1"/>
    <col min="5" max="5" width="27.875" style="0" customWidth="1"/>
    <col min="6" max="6" width="14.875" style="0" customWidth="1"/>
    <col min="7" max="7" width="16.625" style="5" customWidth="1"/>
    <col min="8" max="8" width="16.125" style="0" customWidth="1"/>
    <col min="9" max="9" width="16.125" style="9" customWidth="1"/>
    <col min="10" max="10" width="13.875" style="9" customWidth="1"/>
    <col min="11" max="12" width="15.00390625" style="9" customWidth="1"/>
    <col min="13" max="13" width="37.125" style="0" customWidth="1"/>
  </cols>
  <sheetData>
    <row r="1" spans="1:13" ht="132" customHeight="1" thickBot="1">
      <c r="A1" s="11"/>
      <c r="B1" s="11"/>
      <c r="C1" s="11"/>
      <c r="D1" s="11"/>
      <c r="E1" s="11"/>
      <c r="F1" s="11"/>
      <c r="H1" s="120" t="s">
        <v>62</v>
      </c>
      <c r="I1" s="120"/>
      <c r="J1" s="120"/>
      <c r="K1" s="120"/>
      <c r="L1" s="120"/>
      <c r="M1" s="120"/>
    </row>
    <row r="2" spans="1:13" ht="19.5" customHeight="1" thickBot="1">
      <c r="A2" s="121" t="s">
        <v>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  <c r="M2" s="124"/>
    </row>
    <row r="3" spans="1:13" ht="23.25" customHeight="1">
      <c r="A3" s="107" t="s">
        <v>1</v>
      </c>
      <c r="B3" s="106" t="s">
        <v>0</v>
      </c>
      <c r="C3" s="106" t="s">
        <v>13</v>
      </c>
      <c r="D3" s="106" t="s">
        <v>2</v>
      </c>
      <c r="E3" s="106" t="s">
        <v>3</v>
      </c>
      <c r="F3" s="125" t="s">
        <v>14</v>
      </c>
      <c r="G3" s="126"/>
      <c r="H3" s="126"/>
      <c r="I3" s="126"/>
      <c r="J3" s="126"/>
      <c r="K3" s="127"/>
      <c r="L3" s="55"/>
      <c r="M3" s="114" t="s">
        <v>4</v>
      </c>
    </row>
    <row r="4" spans="1:13" ht="9.75" customHeight="1">
      <c r="A4" s="91"/>
      <c r="B4" s="92"/>
      <c r="C4" s="92"/>
      <c r="D4" s="92"/>
      <c r="E4" s="92"/>
      <c r="F4" s="50" t="s">
        <v>5</v>
      </c>
      <c r="G4" s="6">
        <v>2020</v>
      </c>
      <c r="H4" s="50">
        <v>2021</v>
      </c>
      <c r="I4" s="50">
        <v>2022</v>
      </c>
      <c r="J4" s="50">
        <v>2023</v>
      </c>
      <c r="K4" s="50">
        <v>2024</v>
      </c>
      <c r="L4" s="31">
        <v>2025</v>
      </c>
      <c r="M4" s="87"/>
    </row>
    <row r="5" spans="1:13" ht="13.5" thickBot="1">
      <c r="A5" s="51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7">
        <v>7</v>
      </c>
      <c r="H5" s="52">
        <v>8</v>
      </c>
      <c r="I5" s="52">
        <v>9</v>
      </c>
      <c r="J5" s="52">
        <v>10</v>
      </c>
      <c r="K5" s="52">
        <v>11</v>
      </c>
      <c r="L5" s="32">
        <v>12</v>
      </c>
      <c r="M5" s="48">
        <v>12</v>
      </c>
    </row>
    <row r="6" spans="1:13" ht="13.5" customHeight="1" thickBot="1">
      <c r="A6" s="111" t="s">
        <v>34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1:13" s="12" customFormat="1" ht="12.75" customHeight="1">
      <c r="A7" s="108" t="s">
        <v>56</v>
      </c>
      <c r="B7" s="97" t="s">
        <v>35</v>
      </c>
      <c r="C7" s="97" t="s">
        <v>47</v>
      </c>
      <c r="D7" s="97" t="s">
        <v>19</v>
      </c>
      <c r="E7" s="53" t="s">
        <v>6</v>
      </c>
      <c r="F7" s="56">
        <f>G7+H7+I7+J7+K7</f>
        <v>1051126.32</v>
      </c>
      <c r="G7" s="57">
        <v>1051126.32</v>
      </c>
      <c r="H7" s="56">
        <v>0</v>
      </c>
      <c r="I7" s="56">
        <f>SUM(I8:I12)</f>
        <v>0</v>
      </c>
      <c r="J7" s="56">
        <f>SUM(J8:J12)</f>
        <v>0</v>
      </c>
      <c r="K7" s="56">
        <f>SUM(K8:K12)</f>
        <v>0</v>
      </c>
      <c r="L7" s="58"/>
      <c r="M7" s="95" t="s">
        <v>36</v>
      </c>
    </row>
    <row r="8" spans="1:13" ht="12.75">
      <c r="A8" s="109"/>
      <c r="B8" s="75"/>
      <c r="C8" s="75"/>
      <c r="D8" s="75"/>
      <c r="E8" s="46" t="s">
        <v>7</v>
      </c>
      <c r="F8" s="59">
        <f>SUM(G8:K8)</f>
        <v>0</v>
      </c>
      <c r="G8" s="60">
        <v>0</v>
      </c>
      <c r="H8" s="59">
        <v>0</v>
      </c>
      <c r="I8" s="59">
        <v>0</v>
      </c>
      <c r="J8" s="59">
        <v>0</v>
      </c>
      <c r="K8" s="59">
        <v>0</v>
      </c>
      <c r="L8" s="61"/>
      <c r="M8" s="76"/>
    </row>
    <row r="9" spans="1:13" ht="12.75">
      <c r="A9" s="109"/>
      <c r="B9" s="75"/>
      <c r="C9" s="75"/>
      <c r="D9" s="75"/>
      <c r="E9" s="46" t="s">
        <v>8</v>
      </c>
      <c r="F9" s="59">
        <f>SUM(G9:K9)</f>
        <v>0</v>
      </c>
      <c r="G9" s="60"/>
      <c r="H9" s="59">
        <v>0</v>
      </c>
      <c r="I9" s="59">
        <v>0</v>
      </c>
      <c r="J9" s="59">
        <v>0</v>
      </c>
      <c r="K9" s="59">
        <v>0</v>
      </c>
      <c r="L9" s="61"/>
      <c r="M9" s="76"/>
    </row>
    <row r="10" spans="1:13" ht="12.75">
      <c r="A10" s="109"/>
      <c r="B10" s="75"/>
      <c r="C10" s="75"/>
      <c r="D10" s="75"/>
      <c r="E10" s="46" t="s">
        <v>9</v>
      </c>
      <c r="F10" s="59">
        <f>SUM(G10:K10)</f>
        <v>1051126.32</v>
      </c>
      <c r="G10" s="60">
        <v>1051126.32</v>
      </c>
      <c r="H10" s="59">
        <v>0</v>
      </c>
      <c r="I10" s="59">
        <v>0</v>
      </c>
      <c r="J10" s="59">
        <v>0</v>
      </c>
      <c r="K10" s="59">
        <v>0</v>
      </c>
      <c r="L10" s="61"/>
      <c r="M10" s="76"/>
    </row>
    <row r="11" spans="1:13" ht="12.75">
      <c r="A11" s="109"/>
      <c r="B11" s="75"/>
      <c r="C11" s="75"/>
      <c r="D11" s="75"/>
      <c r="E11" s="46" t="s">
        <v>10</v>
      </c>
      <c r="F11" s="59">
        <f>SUM(G11:K11)</f>
        <v>0</v>
      </c>
      <c r="G11" s="60">
        <v>0</v>
      </c>
      <c r="H11" s="59">
        <v>0</v>
      </c>
      <c r="I11" s="59">
        <v>0</v>
      </c>
      <c r="J11" s="59">
        <v>0</v>
      </c>
      <c r="K11" s="59">
        <v>0</v>
      </c>
      <c r="L11" s="61"/>
      <c r="M11" s="76"/>
    </row>
    <row r="12" spans="1:13" ht="15.75" customHeight="1" thickBot="1">
      <c r="A12" s="110"/>
      <c r="B12" s="98"/>
      <c r="C12" s="98"/>
      <c r="D12" s="98"/>
      <c r="E12" s="54" t="s">
        <v>11</v>
      </c>
      <c r="F12" s="62">
        <f>SUM(G12:K12)</f>
        <v>0</v>
      </c>
      <c r="G12" s="63">
        <v>0</v>
      </c>
      <c r="H12" s="62">
        <v>0</v>
      </c>
      <c r="I12" s="62">
        <v>0</v>
      </c>
      <c r="J12" s="62">
        <v>0</v>
      </c>
      <c r="K12" s="62">
        <v>0</v>
      </c>
      <c r="L12" s="64"/>
      <c r="M12" s="96"/>
    </row>
    <row r="13" spans="1:13" ht="12.75" customHeight="1" thickBot="1">
      <c r="A13" s="115" t="s">
        <v>20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8"/>
      <c r="M13" s="119"/>
    </row>
    <row r="14" spans="1:13" s="12" customFormat="1" ht="12.75" customHeight="1">
      <c r="A14" s="102" t="s">
        <v>15</v>
      </c>
      <c r="B14" s="97" t="s">
        <v>27</v>
      </c>
      <c r="C14" s="97" t="s">
        <v>47</v>
      </c>
      <c r="D14" s="97" t="s">
        <v>19</v>
      </c>
      <c r="E14" s="53" t="s">
        <v>6</v>
      </c>
      <c r="F14" s="56">
        <f>G14+H14+I14+J14+K14</f>
        <v>210000</v>
      </c>
      <c r="G14" s="57">
        <f>SUM(G15:G19)</f>
        <v>30000</v>
      </c>
      <c r="H14" s="56">
        <v>30000</v>
      </c>
      <c r="I14" s="56">
        <v>50000</v>
      </c>
      <c r="J14" s="56">
        <v>50000</v>
      </c>
      <c r="K14" s="56">
        <v>50000</v>
      </c>
      <c r="L14" s="58"/>
      <c r="M14" s="95" t="s">
        <v>53</v>
      </c>
    </row>
    <row r="15" spans="1:13" s="9" customFormat="1" ht="12.75" customHeight="1">
      <c r="A15" s="103"/>
      <c r="B15" s="75"/>
      <c r="C15" s="75"/>
      <c r="D15" s="75"/>
      <c r="E15" s="46" t="s">
        <v>7</v>
      </c>
      <c r="F15" s="59">
        <f>SUM(G15:K15)</f>
        <v>0</v>
      </c>
      <c r="G15" s="60">
        <v>0</v>
      </c>
      <c r="H15" s="59">
        <v>0</v>
      </c>
      <c r="I15" s="59">
        <v>0</v>
      </c>
      <c r="J15" s="59">
        <v>0</v>
      </c>
      <c r="K15" s="59">
        <v>0</v>
      </c>
      <c r="L15" s="61"/>
      <c r="M15" s="76"/>
    </row>
    <row r="16" spans="1:13" ht="12.75" customHeight="1">
      <c r="A16" s="103"/>
      <c r="B16" s="75"/>
      <c r="C16" s="75"/>
      <c r="D16" s="75"/>
      <c r="E16" s="46" t="s">
        <v>8</v>
      </c>
      <c r="F16" s="59">
        <f>SUM(G16:K16)</f>
        <v>0</v>
      </c>
      <c r="G16" s="60">
        <v>0</v>
      </c>
      <c r="H16" s="59">
        <v>0</v>
      </c>
      <c r="I16" s="59">
        <v>0</v>
      </c>
      <c r="J16" s="59">
        <v>0</v>
      </c>
      <c r="K16" s="59">
        <v>0</v>
      </c>
      <c r="L16" s="61"/>
      <c r="M16" s="76"/>
    </row>
    <row r="17" spans="1:13" ht="12.75" customHeight="1">
      <c r="A17" s="103"/>
      <c r="B17" s="75"/>
      <c r="C17" s="75"/>
      <c r="D17" s="75"/>
      <c r="E17" s="46" t="s">
        <v>9</v>
      </c>
      <c r="F17" s="59">
        <f>SUM(G17:K17)</f>
        <v>210000</v>
      </c>
      <c r="G17" s="60">
        <v>30000</v>
      </c>
      <c r="H17" s="59">
        <v>30000</v>
      </c>
      <c r="I17" s="59">
        <v>50000</v>
      </c>
      <c r="J17" s="59">
        <v>50000</v>
      </c>
      <c r="K17" s="59">
        <v>50000</v>
      </c>
      <c r="L17" s="61"/>
      <c r="M17" s="76"/>
    </row>
    <row r="18" spans="1:13" ht="16.5" customHeight="1">
      <c r="A18" s="103"/>
      <c r="B18" s="75"/>
      <c r="C18" s="75"/>
      <c r="D18" s="75"/>
      <c r="E18" s="46" t="s">
        <v>10</v>
      </c>
      <c r="F18" s="59">
        <f>SUM(G18:K18)</f>
        <v>0</v>
      </c>
      <c r="G18" s="60">
        <v>0</v>
      </c>
      <c r="H18" s="59">
        <v>0</v>
      </c>
      <c r="I18" s="59">
        <v>0</v>
      </c>
      <c r="J18" s="59">
        <v>0</v>
      </c>
      <c r="K18" s="59">
        <v>0</v>
      </c>
      <c r="L18" s="61"/>
      <c r="M18" s="76"/>
    </row>
    <row r="19" spans="1:13" ht="12.75" customHeight="1" thickBot="1">
      <c r="A19" s="104"/>
      <c r="B19" s="98"/>
      <c r="C19" s="98"/>
      <c r="D19" s="98"/>
      <c r="E19" s="54" t="s">
        <v>11</v>
      </c>
      <c r="F19" s="62">
        <f>SUM(G19:K19)</f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4"/>
      <c r="M19" s="96"/>
    </row>
    <row r="20" spans="1:13" s="9" customFormat="1" ht="12.75" customHeight="1" thickBot="1">
      <c r="A20" s="115" t="s">
        <v>21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8"/>
      <c r="M20" s="119"/>
    </row>
    <row r="21" spans="1:13" s="9" customFormat="1" ht="12.75" customHeight="1">
      <c r="A21" s="105" t="s">
        <v>16</v>
      </c>
      <c r="B21" s="97" t="s">
        <v>46</v>
      </c>
      <c r="C21" s="97" t="s">
        <v>47</v>
      </c>
      <c r="D21" s="97" t="s">
        <v>19</v>
      </c>
      <c r="E21" s="53" t="s">
        <v>6</v>
      </c>
      <c r="F21" s="56">
        <f>G21+H21</f>
        <v>1053000</v>
      </c>
      <c r="G21" s="57">
        <f>SUM(G22:G26)</f>
        <v>600000</v>
      </c>
      <c r="H21" s="56">
        <v>453000</v>
      </c>
      <c r="I21" s="56">
        <f>SUM(I22:I26)</f>
        <v>0</v>
      </c>
      <c r="J21" s="56">
        <v>0</v>
      </c>
      <c r="K21" s="56">
        <f>SUM(K22:K26)</f>
        <v>0</v>
      </c>
      <c r="L21" s="58"/>
      <c r="M21" s="95" t="s">
        <v>37</v>
      </c>
    </row>
    <row r="22" spans="1:13" s="9" customFormat="1" ht="12.75" customHeight="1">
      <c r="A22" s="103"/>
      <c r="B22" s="75"/>
      <c r="C22" s="75"/>
      <c r="D22" s="75"/>
      <c r="E22" s="46" t="s">
        <v>7</v>
      </c>
      <c r="F22" s="59">
        <f>SUM(G22:K22)</f>
        <v>0</v>
      </c>
      <c r="G22" s="60">
        <v>0</v>
      </c>
      <c r="H22" s="59">
        <v>0</v>
      </c>
      <c r="I22" s="59">
        <v>0</v>
      </c>
      <c r="J22" s="59">
        <v>0</v>
      </c>
      <c r="K22" s="59">
        <v>0</v>
      </c>
      <c r="L22" s="61"/>
      <c r="M22" s="76"/>
    </row>
    <row r="23" spans="1:13" s="9" customFormat="1" ht="12.75" customHeight="1">
      <c r="A23" s="103"/>
      <c r="B23" s="75"/>
      <c r="C23" s="75"/>
      <c r="D23" s="75"/>
      <c r="E23" s="46" t="s">
        <v>8</v>
      </c>
      <c r="F23" s="59">
        <f>SUM(G23:K23)</f>
        <v>0</v>
      </c>
      <c r="G23" s="60">
        <v>0</v>
      </c>
      <c r="H23" s="59">
        <v>0</v>
      </c>
      <c r="I23" s="59">
        <v>0</v>
      </c>
      <c r="J23" s="59">
        <v>0</v>
      </c>
      <c r="K23" s="59">
        <v>0</v>
      </c>
      <c r="L23" s="61"/>
      <c r="M23" s="76"/>
    </row>
    <row r="24" spans="1:13" s="9" customFormat="1" ht="12.75" customHeight="1">
      <c r="A24" s="103"/>
      <c r="B24" s="75"/>
      <c r="C24" s="75"/>
      <c r="D24" s="75"/>
      <c r="E24" s="46" t="s">
        <v>9</v>
      </c>
      <c r="F24" s="59">
        <f>SUM(G24:K24)</f>
        <v>1053000</v>
      </c>
      <c r="G24" s="60">
        <v>600000</v>
      </c>
      <c r="H24" s="59">
        <v>453000</v>
      </c>
      <c r="I24" s="59">
        <v>0</v>
      </c>
      <c r="J24" s="59">
        <v>0</v>
      </c>
      <c r="K24" s="59">
        <v>0</v>
      </c>
      <c r="L24" s="61"/>
      <c r="M24" s="76"/>
    </row>
    <row r="25" spans="1:13" s="9" customFormat="1" ht="16.5" customHeight="1">
      <c r="A25" s="103"/>
      <c r="B25" s="75"/>
      <c r="C25" s="75"/>
      <c r="D25" s="75"/>
      <c r="E25" s="46" t="s">
        <v>10</v>
      </c>
      <c r="F25" s="59">
        <f>SUM(G25:K25)</f>
        <v>0</v>
      </c>
      <c r="G25" s="60">
        <v>0</v>
      </c>
      <c r="H25" s="59">
        <v>0</v>
      </c>
      <c r="I25" s="59">
        <v>0</v>
      </c>
      <c r="J25" s="59">
        <v>0</v>
      </c>
      <c r="K25" s="59">
        <v>0</v>
      </c>
      <c r="L25" s="61"/>
      <c r="M25" s="76"/>
    </row>
    <row r="26" spans="1:13" ht="12.75" customHeight="1" thickBot="1">
      <c r="A26" s="104"/>
      <c r="B26" s="98"/>
      <c r="C26" s="98"/>
      <c r="D26" s="98"/>
      <c r="E26" s="54" t="s">
        <v>11</v>
      </c>
      <c r="F26" s="62">
        <f>SUM(G26:K26)</f>
        <v>0</v>
      </c>
      <c r="G26" s="63">
        <v>0</v>
      </c>
      <c r="H26" s="62">
        <v>0</v>
      </c>
      <c r="I26" s="62">
        <v>0</v>
      </c>
      <c r="J26" s="62">
        <v>0</v>
      </c>
      <c r="K26" s="62">
        <v>0</v>
      </c>
      <c r="L26" s="64"/>
      <c r="M26" s="96"/>
    </row>
    <row r="27" spans="1:13" s="9" customFormat="1" ht="12.75" customHeight="1" thickBot="1">
      <c r="A27" s="115" t="s">
        <v>22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116"/>
      <c r="M27" s="83"/>
    </row>
    <row r="28" spans="1:13" s="9" customFormat="1" ht="12.75" customHeight="1">
      <c r="A28" s="105" t="s">
        <v>17</v>
      </c>
      <c r="B28" s="97" t="s">
        <v>24</v>
      </c>
      <c r="C28" s="97" t="s">
        <v>47</v>
      </c>
      <c r="D28" s="97" t="s">
        <v>19</v>
      </c>
      <c r="E28" s="53" t="s">
        <v>6</v>
      </c>
      <c r="F28" s="56">
        <f>G28+H28+I28+J28+K28</f>
        <v>1746048.26</v>
      </c>
      <c r="G28" s="57">
        <v>200000</v>
      </c>
      <c r="H28" s="56">
        <v>120000</v>
      </c>
      <c r="I28" s="56">
        <v>426048.26</v>
      </c>
      <c r="J28" s="56">
        <v>500000</v>
      </c>
      <c r="K28" s="56">
        <v>500000</v>
      </c>
      <c r="L28" s="58"/>
      <c r="M28" s="95" t="s">
        <v>44</v>
      </c>
    </row>
    <row r="29" spans="1:13" s="9" customFormat="1" ht="12.75" customHeight="1">
      <c r="A29" s="103"/>
      <c r="B29" s="75"/>
      <c r="C29" s="75"/>
      <c r="D29" s="75"/>
      <c r="E29" s="46" t="s">
        <v>7</v>
      </c>
      <c r="F29" s="59">
        <f aca="true" t="shared" si="0" ref="F29:F38">SUM(G29:K29)</f>
        <v>0</v>
      </c>
      <c r="G29" s="60">
        <v>0</v>
      </c>
      <c r="H29" s="59">
        <v>0</v>
      </c>
      <c r="I29" s="59">
        <v>0</v>
      </c>
      <c r="J29" s="59">
        <v>0</v>
      </c>
      <c r="K29" s="59">
        <v>0</v>
      </c>
      <c r="L29" s="61"/>
      <c r="M29" s="76"/>
    </row>
    <row r="30" spans="1:13" s="9" customFormat="1" ht="12.75" customHeight="1">
      <c r="A30" s="103"/>
      <c r="B30" s="75"/>
      <c r="C30" s="75"/>
      <c r="D30" s="75"/>
      <c r="E30" s="46" t="s">
        <v>8</v>
      </c>
      <c r="F30" s="59">
        <f t="shared" si="0"/>
        <v>0</v>
      </c>
      <c r="G30" s="60">
        <v>0</v>
      </c>
      <c r="H30" s="59">
        <v>0</v>
      </c>
      <c r="I30" s="59">
        <v>0</v>
      </c>
      <c r="J30" s="59">
        <v>0</v>
      </c>
      <c r="K30" s="59">
        <v>0</v>
      </c>
      <c r="L30" s="61"/>
      <c r="M30" s="76"/>
    </row>
    <row r="31" spans="1:13" s="9" customFormat="1" ht="12.75" customHeight="1">
      <c r="A31" s="103"/>
      <c r="B31" s="75"/>
      <c r="C31" s="75"/>
      <c r="D31" s="75"/>
      <c r="E31" s="46" t="s">
        <v>9</v>
      </c>
      <c r="F31" s="59">
        <f t="shared" si="0"/>
        <v>1746048.26</v>
      </c>
      <c r="G31" s="60">
        <v>200000</v>
      </c>
      <c r="H31" s="59">
        <v>120000</v>
      </c>
      <c r="I31" s="59">
        <f>I28</f>
        <v>426048.26</v>
      </c>
      <c r="J31" s="59">
        <v>500000</v>
      </c>
      <c r="K31" s="59">
        <v>500000</v>
      </c>
      <c r="L31" s="61"/>
      <c r="M31" s="76"/>
    </row>
    <row r="32" spans="1:13" s="9" customFormat="1" ht="19.5" customHeight="1">
      <c r="A32" s="103"/>
      <c r="B32" s="75"/>
      <c r="C32" s="75"/>
      <c r="D32" s="75"/>
      <c r="E32" s="46" t="s">
        <v>10</v>
      </c>
      <c r="F32" s="59">
        <f t="shared" si="0"/>
        <v>0</v>
      </c>
      <c r="G32" s="60">
        <v>0</v>
      </c>
      <c r="H32" s="59">
        <v>0</v>
      </c>
      <c r="I32" s="59">
        <v>0</v>
      </c>
      <c r="J32" s="59">
        <v>0</v>
      </c>
      <c r="K32" s="59">
        <v>0</v>
      </c>
      <c r="L32" s="61"/>
      <c r="M32" s="76"/>
    </row>
    <row r="33" spans="1:13" s="12" customFormat="1" ht="12.75" customHeight="1" thickBot="1">
      <c r="A33" s="104"/>
      <c r="B33" s="72"/>
      <c r="C33" s="72"/>
      <c r="D33" s="72"/>
      <c r="E33" s="45" t="s">
        <v>11</v>
      </c>
      <c r="F33" s="65">
        <f t="shared" si="0"/>
        <v>0</v>
      </c>
      <c r="G33" s="66">
        <v>0</v>
      </c>
      <c r="H33" s="65">
        <v>0</v>
      </c>
      <c r="I33" s="65">
        <v>0</v>
      </c>
      <c r="J33" s="65">
        <v>0</v>
      </c>
      <c r="K33" s="65">
        <v>0</v>
      </c>
      <c r="L33" s="67"/>
      <c r="M33" s="82"/>
    </row>
    <row r="34" spans="1:13" s="9" customFormat="1" ht="12.75" customHeight="1">
      <c r="A34" s="99" t="s">
        <v>18</v>
      </c>
      <c r="B34" s="75" t="s">
        <v>25</v>
      </c>
      <c r="C34" s="75" t="s">
        <v>48</v>
      </c>
      <c r="D34" s="75" t="s">
        <v>19</v>
      </c>
      <c r="E34" s="46" t="s">
        <v>6</v>
      </c>
      <c r="F34" s="3">
        <f t="shared" si="0"/>
        <v>833400</v>
      </c>
      <c r="G34" s="4">
        <f>G36+G37</f>
        <v>833400</v>
      </c>
      <c r="H34" s="3">
        <f>SUM(H35:H39)</f>
        <v>0</v>
      </c>
      <c r="I34" s="3">
        <f>SUM(I35:I39)</f>
        <v>0</v>
      </c>
      <c r="J34" s="3">
        <f>SUM(J35:J39)</f>
        <v>0</v>
      </c>
      <c r="K34" s="3">
        <f>SUM(K35:K39)</f>
        <v>0</v>
      </c>
      <c r="L34" s="3"/>
      <c r="M34" s="75" t="s">
        <v>43</v>
      </c>
    </row>
    <row r="35" spans="1:13" s="9" customFormat="1" ht="12.75" customHeight="1">
      <c r="A35" s="100"/>
      <c r="B35" s="75"/>
      <c r="C35" s="75"/>
      <c r="D35" s="75"/>
      <c r="E35" s="46" t="s">
        <v>7</v>
      </c>
      <c r="F35" s="59">
        <f t="shared" si="0"/>
        <v>0</v>
      </c>
      <c r="G35" s="60">
        <v>0</v>
      </c>
      <c r="H35" s="59">
        <v>0</v>
      </c>
      <c r="I35" s="59">
        <v>0</v>
      </c>
      <c r="J35" s="59">
        <v>0</v>
      </c>
      <c r="K35" s="59">
        <v>0</v>
      </c>
      <c r="L35" s="59"/>
      <c r="M35" s="75"/>
    </row>
    <row r="36" spans="1:13" s="9" customFormat="1" ht="12.75" customHeight="1">
      <c r="A36" s="100"/>
      <c r="B36" s="75"/>
      <c r="C36" s="75"/>
      <c r="D36" s="75"/>
      <c r="E36" s="46" t="s">
        <v>8</v>
      </c>
      <c r="F36" s="59">
        <f t="shared" si="0"/>
        <v>575046</v>
      </c>
      <c r="G36" s="60">
        <v>575046</v>
      </c>
      <c r="H36" s="59">
        <v>0</v>
      </c>
      <c r="I36" s="59">
        <v>0</v>
      </c>
      <c r="J36" s="59">
        <v>0</v>
      </c>
      <c r="K36" s="59">
        <v>0</v>
      </c>
      <c r="L36" s="59"/>
      <c r="M36" s="75"/>
    </row>
    <row r="37" spans="1:13" s="9" customFormat="1" ht="12.75" customHeight="1">
      <c r="A37" s="100"/>
      <c r="B37" s="75"/>
      <c r="C37" s="75"/>
      <c r="D37" s="75"/>
      <c r="E37" s="46" t="s">
        <v>9</v>
      </c>
      <c r="F37" s="59">
        <f t="shared" si="0"/>
        <v>258354</v>
      </c>
      <c r="G37" s="60">
        <v>258354</v>
      </c>
      <c r="H37" s="59">
        <v>0</v>
      </c>
      <c r="I37" s="59">
        <v>0</v>
      </c>
      <c r="J37" s="59">
        <v>0</v>
      </c>
      <c r="K37" s="59">
        <v>0</v>
      </c>
      <c r="L37" s="59"/>
      <c r="M37" s="75"/>
    </row>
    <row r="38" spans="1:13" s="9" customFormat="1" ht="12.75" customHeight="1">
      <c r="A38" s="100"/>
      <c r="B38" s="75"/>
      <c r="C38" s="75"/>
      <c r="D38" s="75"/>
      <c r="E38" s="46" t="s">
        <v>10</v>
      </c>
      <c r="F38" s="59">
        <f t="shared" si="0"/>
        <v>0</v>
      </c>
      <c r="G38" s="60">
        <v>0</v>
      </c>
      <c r="H38" s="59">
        <v>0</v>
      </c>
      <c r="I38" s="59">
        <v>0</v>
      </c>
      <c r="J38" s="59">
        <v>0</v>
      </c>
      <c r="K38" s="59">
        <v>0</v>
      </c>
      <c r="L38" s="59"/>
      <c r="M38" s="75"/>
    </row>
    <row r="39" spans="1:13" s="9" customFormat="1" ht="17.25" customHeight="1">
      <c r="A39" s="100"/>
      <c r="B39" s="75"/>
      <c r="C39" s="75"/>
      <c r="D39" s="75"/>
      <c r="E39" s="46" t="s">
        <v>11</v>
      </c>
      <c r="F39" s="59"/>
      <c r="G39" s="60"/>
      <c r="H39" s="59"/>
      <c r="I39" s="59"/>
      <c r="J39" s="59"/>
      <c r="K39" s="59"/>
      <c r="L39" s="59"/>
      <c r="M39" s="75"/>
    </row>
    <row r="40" spans="1:13" s="9" customFormat="1" ht="12.75" customHeight="1">
      <c r="A40" s="100"/>
      <c r="B40" s="75"/>
      <c r="C40" s="75"/>
      <c r="D40" s="75"/>
      <c r="E40" s="46" t="s">
        <v>6</v>
      </c>
      <c r="F40" s="3">
        <f aca="true" t="shared" si="1" ref="F40:F45">SUM(G40:K40)</f>
        <v>2466864</v>
      </c>
      <c r="G40" s="4">
        <v>2466864</v>
      </c>
      <c r="H40" s="3">
        <f>SUM(H41:H45)</f>
        <v>0</v>
      </c>
      <c r="I40" s="3">
        <f>SUM(I41:I45)</f>
        <v>0</v>
      </c>
      <c r="J40" s="3">
        <f>SUM(J41:J45)</f>
        <v>0</v>
      </c>
      <c r="K40" s="3">
        <f>SUM(K41:K45)</f>
        <v>0</v>
      </c>
      <c r="L40" s="3"/>
      <c r="M40" s="75" t="s">
        <v>42</v>
      </c>
    </row>
    <row r="41" spans="1:13" ht="12.75" customHeight="1">
      <c r="A41" s="100"/>
      <c r="B41" s="75"/>
      <c r="C41" s="75"/>
      <c r="D41" s="75"/>
      <c r="E41" s="46" t="s">
        <v>7</v>
      </c>
      <c r="F41" s="59">
        <f t="shared" si="1"/>
        <v>0</v>
      </c>
      <c r="G41" s="60">
        <v>0</v>
      </c>
      <c r="H41" s="59">
        <v>0</v>
      </c>
      <c r="I41" s="59">
        <v>0</v>
      </c>
      <c r="J41" s="59">
        <v>0</v>
      </c>
      <c r="K41" s="59">
        <v>0</v>
      </c>
      <c r="L41" s="59"/>
      <c r="M41" s="75"/>
    </row>
    <row r="42" spans="1:13" s="9" customFormat="1" ht="12.75" customHeight="1">
      <c r="A42" s="100"/>
      <c r="B42" s="75"/>
      <c r="C42" s="75"/>
      <c r="D42" s="75"/>
      <c r="E42" s="46" t="s">
        <v>8</v>
      </c>
      <c r="F42" s="59">
        <f t="shared" si="1"/>
        <v>1880864</v>
      </c>
      <c r="G42" s="60">
        <v>1880864</v>
      </c>
      <c r="H42" s="59">
        <v>0</v>
      </c>
      <c r="I42" s="59">
        <v>0</v>
      </c>
      <c r="J42" s="59">
        <v>0</v>
      </c>
      <c r="K42" s="59">
        <v>0</v>
      </c>
      <c r="L42" s="59"/>
      <c r="M42" s="75"/>
    </row>
    <row r="43" spans="1:13" s="9" customFormat="1" ht="12.75" customHeight="1">
      <c r="A43" s="100"/>
      <c r="B43" s="75"/>
      <c r="C43" s="75"/>
      <c r="D43" s="75"/>
      <c r="E43" s="46" t="s">
        <v>9</v>
      </c>
      <c r="F43" s="59">
        <f t="shared" si="1"/>
        <v>586000</v>
      </c>
      <c r="G43" s="60">
        <f>G40-G42</f>
        <v>586000</v>
      </c>
      <c r="H43" s="59">
        <v>0</v>
      </c>
      <c r="I43" s="59">
        <v>0</v>
      </c>
      <c r="J43" s="59">
        <v>0</v>
      </c>
      <c r="K43" s="59">
        <v>0</v>
      </c>
      <c r="L43" s="59"/>
      <c r="M43" s="75"/>
    </row>
    <row r="44" spans="1:13" ht="12.75" customHeight="1">
      <c r="A44" s="100"/>
      <c r="B44" s="75"/>
      <c r="C44" s="75"/>
      <c r="D44" s="75"/>
      <c r="E44" s="46" t="s">
        <v>10</v>
      </c>
      <c r="F44" s="59">
        <f t="shared" si="1"/>
        <v>0</v>
      </c>
      <c r="G44" s="60">
        <v>0</v>
      </c>
      <c r="H44" s="59">
        <v>0</v>
      </c>
      <c r="I44" s="59">
        <v>0</v>
      </c>
      <c r="J44" s="59">
        <v>0</v>
      </c>
      <c r="K44" s="59">
        <v>0</v>
      </c>
      <c r="L44" s="59"/>
      <c r="M44" s="75"/>
    </row>
    <row r="45" spans="1:13" ht="20.25" customHeight="1">
      <c r="A45" s="101"/>
      <c r="B45" s="75"/>
      <c r="C45" s="75"/>
      <c r="D45" s="75"/>
      <c r="E45" s="46" t="s">
        <v>11</v>
      </c>
      <c r="F45" s="59">
        <f t="shared" si="1"/>
        <v>0</v>
      </c>
      <c r="G45" s="60">
        <v>0</v>
      </c>
      <c r="H45" s="59">
        <v>0</v>
      </c>
      <c r="I45" s="59">
        <v>0</v>
      </c>
      <c r="J45" s="59">
        <v>0</v>
      </c>
      <c r="K45" s="59">
        <v>0</v>
      </c>
      <c r="L45" s="59"/>
      <c r="M45" s="75"/>
    </row>
    <row r="46" spans="1:13" s="10" customFormat="1" ht="12.75" customHeight="1">
      <c r="A46" s="80" t="s">
        <v>57</v>
      </c>
      <c r="B46" s="75" t="s">
        <v>49</v>
      </c>
      <c r="C46" s="75" t="s">
        <v>48</v>
      </c>
      <c r="D46" s="75"/>
      <c r="E46" s="46" t="s">
        <v>6</v>
      </c>
      <c r="F46" s="3">
        <f>G46+H46+I46+J46+K46</f>
        <v>2171463.91</v>
      </c>
      <c r="G46" s="4">
        <f>G48+G49</f>
        <v>2171463.91</v>
      </c>
      <c r="H46" s="3">
        <f>SUM(H47:H51)</f>
        <v>0</v>
      </c>
      <c r="I46" s="3">
        <v>0</v>
      </c>
      <c r="J46" s="3">
        <v>0</v>
      </c>
      <c r="K46" s="59">
        <v>0</v>
      </c>
      <c r="L46" s="59"/>
      <c r="M46" s="75" t="s">
        <v>39</v>
      </c>
    </row>
    <row r="47" spans="1:13" s="2" customFormat="1" ht="12.75" customHeight="1">
      <c r="A47" s="80"/>
      <c r="B47" s="75"/>
      <c r="C47" s="75"/>
      <c r="D47" s="75"/>
      <c r="E47" s="46" t="s">
        <v>7</v>
      </c>
      <c r="F47" s="59">
        <f>SUM(G47:K47)</f>
        <v>0</v>
      </c>
      <c r="G47" s="60">
        <v>0</v>
      </c>
      <c r="H47" s="59">
        <v>0</v>
      </c>
      <c r="I47" s="59">
        <v>0</v>
      </c>
      <c r="J47" s="59">
        <v>0</v>
      </c>
      <c r="K47" s="59">
        <v>0</v>
      </c>
      <c r="L47" s="59"/>
      <c r="M47" s="75"/>
    </row>
    <row r="48" spans="1:13" s="10" customFormat="1" ht="12.75" customHeight="1">
      <c r="A48" s="80"/>
      <c r="B48" s="75"/>
      <c r="C48" s="75"/>
      <c r="D48" s="75"/>
      <c r="E48" s="46" t="s">
        <v>8</v>
      </c>
      <c r="F48" s="60">
        <v>1737171.13</v>
      </c>
      <c r="G48" s="60">
        <v>1737171.13</v>
      </c>
      <c r="H48" s="59">
        <v>0</v>
      </c>
      <c r="I48" s="59">
        <v>0</v>
      </c>
      <c r="J48" s="59">
        <v>0</v>
      </c>
      <c r="K48" s="59">
        <v>0</v>
      </c>
      <c r="L48" s="59"/>
      <c r="M48" s="75"/>
    </row>
    <row r="49" spans="1:13" s="10" customFormat="1" ht="12" customHeight="1">
      <c r="A49" s="80"/>
      <c r="B49" s="75"/>
      <c r="C49" s="75"/>
      <c r="D49" s="75"/>
      <c r="E49" s="46" t="s">
        <v>9</v>
      </c>
      <c r="F49" s="59">
        <f>G49+H49+I49+J49+K49</f>
        <v>434292.78</v>
      </c>
      <c r="G49" s="60">
        <v>434292.78</v>
      </c>
      <c r="H49" s="59">
        <v>0</v>
      </c>
      <c r="I49" s="59">
        <v>0</v>
      </c>
      <c r="J49" s="59">
        <v>0</v>
      </c>
      <c r="K49" s="59">
        <v>0</v>
      </c>
      <c r="L49" s="59"/>
      <c r="M49" s="75"/>
    </row>
    <row r="50" spans="1:13" s="2" customFormat="1" ht="12.75" customHeight="1">
      <c r="A50" s="80"/>
      <c r="B50" s="75"/>
      <c r="C50" s="75"/>
      <c r="D50" s="75"/>
      <c r="E50" s="46" t="s">
        <v>10</v>
      </c>
      <c r="F50" s="59">
        <f>SUM(G50:K50)</f>
        <v>0</v>
      </c>
      <c r="G50" s="60">
        <v>0</v>
      </c>
      <c r="H50" s="59">
        <v>0</v>
      </c>
      <c r="I50" s="59">
        <v>0</v>
      </c>
      <c r="J50" s="59">
        <v>0</v>
      </c>
      <c r="K50" s="59">
        <v>0</v>
      </c>
      <c r="L50" s="59"/>
      <c r="M50" s="75"/>
    </row>
    <row r="51" spans="1:13" s="2" customFormat="1" ht="11.25" customHeight="1">
      <c r="A51" s="80"/>
      <c r="B51" s="75"/>
      <c r="C51" s="75"/>
      <c r="D51" s="75"/>
      <c r="E51" s="46" t="s">
        <v>11</v>
      </c>
      <c r="F51" s="59">
        <f>SUM(G51:K51)</f>
        <v>0</v>
      </c>
      <c r="G51" s="60">
        <v>0</v>
      </c>
      <c r="H51" s="59">
        <v>0</v>
      </c>
      <c r="I51" s="59">
        <v>0</v>
      </c>
      <c r="J51" s="59">
        <v>0</v>
      </c>
      <c r="K51" s="59">
        <v>0</v>
      </c>
      <c r="L51" s="59"/>
      <c r="M51" s="75"/>
    </row>
    <row r="52" spans="1:13" s="9" customFormat="1" ht="12.75" customHeight="1">
      <c r="A52" s="80"/>
      <c r="B52" s="75"/>
      <c r="C52" s="75"/>
      <c r="D52" s="75"/>
      <c r="E52" s="46" t="s">
        <v>6</v>
      </c>
      <c r="F52" s="3">
        <f aca="true" t="shared" si="2" ref="F52:F57">SUM(G52:K52)</f>
        <v>1178278.14</v>
      </c>
      <c r="G52" s="4">
        <v>1178278.14</v>
      </c>
      <c r="H52" s="3">
        <f>SUM(H53:H57)</f>
        <v>0</v>
      </c>
      <c r="I52" s="3">
        <v>0</v>
      </c>
      <c r="J52" s="3">
        <v>0</v>
      </c>
      <c r="K52" s="3">
        <v>0</v>
      </c>
      <c r="L52" s="3"/>
      <c r="M52" s="75" t="s">
        <v>58</v>
      </c>
    </row>
    <row r="53" spans="1:13" ht="12.75">
      <c r="A53" s="80"/>
      <c r="B53" s="75"/>
      <c r="C53" s="75"/>
      <c r="D53" s="75"/>
      <c r="E53" s="46" t="s">
        <v>7</v>
      </c>
      <c r="F53" s="59">
        <f t="shared" si="2"/>
        <v>0</v>
      </c>
      <c r="G53" s="60">
        <v>0</v>
      </c>
      <c r="H53" s="59">
        <v>0</v>
      </c>
      <c r="I53" s="59">
        <v>0</v>
      </c>
      <c r="J53" s="59">
        <v>0</v>
      </c>
      <c r="K53" s="59">
        <v>0</v>
      </c>
      <c r="L53" s="59"/>
      <c r="M53" s="75"/>
    </row>
    <row r="54" spans="1:13" s="9" customFormat="1" ht="12.75">
      <c r="A54" s="80"/>
      <c r="B54" s="75"/>
      <c r="C54" s="75"/>
      <c r="D54" s="75"/>
      <c r="E54" s="46" t="s">
        <v>8</v>
      </c>
      <c r="F54" s="59">
        <f t="shared" si="2"/>
        <v>835634.86</v>
      </c>
      <c r="G54" s="60">
        <v>835634.86</v>
      </c>
      <c r="H54" s="59">
        <v>0</v>
      </c>
      <c r="I54" s="59">
        <v>0</v>
      </c>
      <c r="J54" s="59">
        <v>0</v>
      </c>
      <c r="K54" s="59">
        <v>0</v>
      </c>
      <c r="L54" s="59"/>
      <c r="M54" s="75"/>
    </row>
    <row r="55" spans="1:13" s="9" customFormat="1" ht="12.75">
      <c r="A55" s="80"/>
      <c r="B55" s="75"/>
      <c r="C55" s="75"/>
      <c r="D55" s="75"/>
      <c r="E55" s="46" t="s">
        <v>9</v>
      </c>
      <c r="F55" s="59">
        <f t="shared" si="2"/>
        <v>342643.2799999999</v>
      </c>
      <c r="G55" s="60">
        <f>G52-G54</f>
        <v>342643.2799999999</v>
      </c>
      <c r="H55" s="59">
        <v>0</v>
      </c>
      <c r="I55" s="59">
        <f>I52</f>
        <v>0</v>
      </c>
      <c r="J55" s="59">
        <v>0</v>
      </c>
      <c r="K55" s="59">
        <v>0</v>
      </c>
      <c r="L55" s="59"/>
      <c r="M55" s="75"/>
    </row>
    <row r="56" spans="1:13" ht="12.75">
      <c r="A56" s="80"/>
      <c r="B56" s="75"/>
      <c r="C56" s="75"/>
      <c r="D56" s="75"/>
      <c r="E56" s="46" t="s">
        <v>10</v>
      </c>
      <c r="F56" s="59">
        <f t="shared" si="2"/>
        <v>0</v>
      </c>
      <c r="G56" s="60">
        <v>0</v>
      </c>
      <c r="H56" s="59">
        <v>0</v>
      </c>
      <c r="I56" s="59">
        <v>0</v>
      </c>
      <c r="J56" s="59">
        <v>0</v>
      </c>
      <c r="K56" s="59">
        <v>0</v>
      </c>
      <c r="L56" s="59"/>
      <c r="M56" s="75"/>
    </row>
    <row r="57" spans="1:13" ht="14.25" customHeight="1">
      <c r="A57" s="80"/>
      <c r="B57" s="75"/>
      <c r="C57" s="75"/>
      <c r="D57" s="75"/>
      <c r="E57" s="46" t="s">
        <v>11</v>
      </c>
      <c r="F57" s="59">
        <f t="shared" si="2"/>
        <v>0</v>
      </c>
      <c r="G57" s="60">
        <v>0</v>
      </c>
      <c r="H57" s="59">
        <v>0</v>
      </c>
      <c r="I57" s="59">
        <v>0</v>
      </c>
      <c r="J57" s="59">
        <v>0</v>
      </c>
      <c r="K57" s="59">
        <v>0</v>
      </c>
      <c r="L57" s="59"/>
      <c r="M57" s="75"/>
    </row>
    <row r="58" spans="1:13" s="9" customFormat="1" ht="12.75" customHeight="1">
      <c r="A58" s="80"/>
      <c r="B58" s="75"/>
      <c r="C58" s="75"/>
      <c r="D58" s="75"/>
      <c r="E58" s="46" t="s">
        <v>6</v>
      </c>
      <c r="F58" s="4">
        <f>G58+H58+I58+J58+K58</f>
        <v>2691656.7199999997</v>
      </c>
      <c r="G58" s="4">
        <v>417356.72</v>
      </c>
      <c r="H58" s="3">
        <v>190000</v>
      </c>
      <c r="I58" s="3">
        <v>84300</v>
      </c>
      <c r="J58" s="3">
        <v>1000000</v>
      </c>
      <c r="K58" s="3">
        <v>1000000</v>
      </c>
      <c r="L58" s="3"/>
      <c r="M58" s="75" t="s">
        <v>40</v>
      </c>
    </row>
    <row r="59" spans="1:13" ht="12.75">
      <c r="A59" s="80"/>
      <c r="B59" s="75"/>
      <c r="C59" s="75"/>
      <c r="D59" s="75"/>
      <c r="E59" s="46" t="s">
        <v>7</v>
      </c>
      <c r="F59" s="59">
        <f>SUM(G59:K59)</f>
        <v>0</v>
      </c>
      <c r="G59" s="60">
        <v>0</v>
      </c>
      <c r="H59" s="59">
        <v>0</v>
      </c>
      <c r="I59" s="59">
        <v>0</v>
      </c>
      <c r="J59" s="59">
        <v>0</v>
      </c>
      <c r="K59" s="59">
        <v>0</v>
      </c>
      <c r="L59" s="59"/>
      <c r="M59" s="75"/>
    </row>
    <row r="60" spans="1:13" s="9" customFormat="1" ht="12.75">
      <c r="A60" s="80"/>
      <c r="B60" s="75"/>
      <c r="C60" s="75"/>
      <c r="D60" s="75"/>
      <c r="E60" s="46" t="s">
        <v>8</v>
      </c>
      <c r="F60" s="59">
        <f>SUM(G60:K60)</f>
        <v>0</v>
      </c>
      <c r="G60" s="60">
        <v>0</v>
      </c>
      <c r="H60" s="59">
        <v>0</v>
      </c>
      <c r="I60" s="59">
        <v>0</v>
      </c>
      <c r="J60" s="59">
        <v>0</v>
      </c>
      <c r="K60" s="59">
        <v>0</v>
      </c>
      <c r="L60" s="59"/>
      <c r="M60" s="75"/>
    </row>
    <row r="61" spans="1:13" s="9" customFormat="1" ht="12.75">
      <c r="A61" s="80"/>
      <c r="B61" s="75"/>
      <c r="C61" s="75"/>
      <c r="D61" s="75"/>
      <c r="E61" s="46" t="s">
        <v>9</v>
      </c>
      <c r="F61" s="60">
        <f>G61+H61+I61+J61+K61</f>
        <v>2691656.7199999997</v>
      </c>
      <c r="G61" s="60">
        <v>417356.72</v>
      </c>
      <c r="H61" s="59">
        <v>190000</v>
      </c>
      <c r="I61" s="59">
        <v>84300</v>
      </c>
      <c r="J61" s="59">
        <v>1000000</v>
      </c>
      <c r="K61" s="59">
        <v>1000000</v>
      </c>
      <c r="L61" s="59"/>
      <c r="M61" s="75"/>
    </row>
    <row r="62" spans="1:13" ht="12.75">
      <c r="A62" s="80"/>
      <c r="B62" s="75"/>
      <c r="C62" s="75"/>
      <c r="D62" s="75"/>
      <c r="E62" s="46" t="s">
        <v>10</v>
      </c>
      <c r="F62" s="59">
        <f>SUM(G62:K62)</f>
        <v>0</v>
      </c>
      <c r="G62" s="60">
        <v>0</v>
      </c>
      <c r="H62" s="59">
        <v>0</v>
      </c>
      <c r="I62" s="59">
        <v>0</v>
      </c>
      <c r="J62" s="59">
        <v>0</v>
      </c>
      <c r="K62" s="59">
        <v>0</v>
      </c>
      <c r="L62" s="59"/>
      <c r="M62" s="75"/>
    </row>
    <row r="63" spans="1:13" ht="11.25" customHeight="1">
      <c r="A63" s="80"/>
      <c r="B63" s="75"/>
      <c r="C63" s="75"/>
      <c r="D63" s="75"/>
      <c r="E63" s="46" t="s">
        <v>11</v>
      </c>
      <c r="F63" s="59">
        <f>SUM(G63:K63)</f>
        <v>0</v>
      </c>
      <c r="G63" s="60">
        <v>0</v>
      </c>
      <c r="H63" s="59">
        <v>0</v>
      </c>
      <c r="I63" s="59">
        <v>0</v>
      </c>
      <c r="J63" s="59">
        <v>0</v>
      </c>
      <c r="K63" s="59">
        <v>0</v>
      </c>
      <c r="L63" s="59"/>
      <c r="M63" s="75"/>
    </row>
    <row r="64" spans="1:13" s="9" customFormat="1" ht="12.75" customHeight="1">
      <c r="A64" s="77" t="s">
        <v>26</v>
      </c>
      <c r="B64" s="72" t="s">
        <v>38</v>
      </c>
      <c r="C64" s="75" t="s">
        <v>47</v>
      </c>
      <c r="D64" s="75" t="s">
        <v>19</v>
      </c>
      <c r="E64" s="46" t="s">
        <v>6</v>
      </c>
      <c r="F64" s="3">
        <f>G64+H64</f>
        <v>3244673.68</v>
      </c>
      <c r="G64" s="4">
        <f>G66+G67</f>
        <v>2857473.68</v>
      </c>
      <c r="H64" s="3">
        <f>H66+H67</f>
        <v>387200</v>
      </c>
      <c r="I64" s="3">
        <f>SUM(I65:I69)</f>
        <v>0</v>
      </c>
      <c r="J64" s="3">
        <f>SUM(J65:J69)</f>
        <v>0</v>
      </c>
      <c r="K64" s="3">
        <f>SUM(K65:K69)</f>
        <v>0</v>
      </c>
      <c r="L64" s="68"/>
      <c r="M64" s="76" t="s">
        <v>52</v>
      </c>
    </row>
    <row r="65" spans="1:13" ht="12.75">
      <c r="A65" s="78"/>
      <c r="B65" s="73"/>
      <c r="C65" s="75"/>
      <c r="D65" s="75"/>
      <c r="E65" s="46" t="s">
        <v>7</v>
      </c>
      <c r="F65" s="59">
        <f>SUM(G65:K65)</f>
        <v>0</v>
      </c>
      <c r="G65" s="60">
        <v>0</v>
      </c>
      <c r="H65" s="59">
        <v>0</v>
      </c>
      <c r="I65" s="59">
        <v>0</v>
      </c>
      <c r="J65" s="59">
        <v>0</v>
      </c>
      <c r="K65" s="59">
        <v>0</v>
      </c>
      <c r="L65" s="61"/>
      <c r="M65" s="76"/>
    </row>
    <row r="66" spans="1:13" s="9" customFormat="1" ht="12.75">
      <c r="A66" s="78"/>
      <c r="B66" s="73"/>
      <c r="C66" s="75"/>
      <c r="D66" s="75"/>
      <c r="E66" s="46" t="s">
        <v>8</v>
      </c>
      <c r="F66" s="59">
        <f>G66+H66</f>
        <v>3082440</v>
      </c>
      <c r="G66" s="60">
        <v>2714600</v>
      </c>
      <c r="H66" s="59">
        <v>367840</v>
      </c>
      <c r="I66" s="59">
        <v>0</v>
      </c>
      <c r="J66" s="59">
        <v>0</v>
      </c>
      <c r="K66" s="59">
        <v>0</v>
      </c>
      <c r="L66" s="61"/>
      <c r="M66" s="76"/>
    </row>
    <row r="67" spans="1:13" s="9" customFormat="1" ht="12.75">
      <c r="A67" s="78"/>
      <c r="B67" s="73"/>
      <c r="C67" s="75"/>
      <c r="D67" s="75"/>
      <c r="E67" s="46" t="s">
        <v>9</v>
      </c>
      <c r="F67" s="59">
        <f>G67+H67</f>
        <v>162233.68</v>
      </c>
      <c r="G67" s="60">
        <v>142873.68</v>
      </c>
      <c r="H67" s="59">
        <v>19360</v>
      </c>
      <c r="I67" s="59">
        <v>0</v>
      </c>
      <c r="J67" s="59">
        <v>0</v>
      </c>
      <c r="K67" s="59">
        <v>0</v>
      </c>
      <c r="L67" s="61"/>
      <c r="M67" s="76"/>
    </row>
    <row r="68" spans="1:13" ht="12.75">
      <c r="A68" s="78"/>
      <c r="B68" s="73"/>
      <c r="C68" s="75"/>
      <c r="D68" s="75"/>
      <c r="E68" s="46" t="s">
        <v>10</v>
      </c>
      <c r="F68" s="59">
        <f>SUM(G68:K68)</f>
        <v>0</v>
      </c>
      <c r="G68" s="60">
        <v>0</v>
      </c>
      <c r="H68" s="59">
        <v>0</v>
      </c>
      <c r="I68" s="59">
        <v>0</v>
      </c>
      <c r="J68" s="59">
        <v>0</v>
      </c>
      <c r="K68" s="59">
        <v>0</v>
      </c>
      <c r="L68" s="61"/>
      <c r="M68" s="76"/>
    </row>
    <row r="69" spans="1:13" ht="14.25" customHeight="1">
      <c r="A69" s="78"/>
      <c r="B69" s="74"/>
      <c r="C69" s="75"/>
      <c r="D69" s="75"/>
      <c r="E69" s="46" t="s">
        <v>11</v>
      </c>
      <c r="F69" s="59">
        <f>SUM(G69:K69)</f>
        <v>0</v>
      </c>
      <c r="G69" s="60">
        <v>0</v>
      </c>
      <c r="H69" s="59">
        <v>0</v>
      </c>
      <c r="I69" s="59">
        <v>0</v>
      </c>
      <c r="J69" s="59">
        <v>0</v>
      </c>
      <c r="K69" s="59">
        <v>0</v>
      </c>
      <c r="L69" s="61"/>
      <c r="M69" s="76"/>
    </row>
    <row r="70" spans="1:13" s="9" customFormat="1" ht="12.75" customHeight="1">
      <c r="A70" s="81" t="s">
        <v>41</v>
      </c>
      <c r="B70" s="72" t="s">
        <v>50</v>
      </c>
      <c r="C70" s="75" t="s">
        <v>47</v>
      </c>
      <c r="D70" s="75" t="s">
        <v>19</v>
      </c>
      <c r="E70" s="46" t="s">
        <v>6</v>
      </c>
      <c r="F70" s="3">
        <f>G70+H70+I70+J70+K70</f>
        <v>1000000</v>
      </c>
      <c r="G70" s="4">
        <v>0</v>
      </c>
      <c r="H70" s="3">
        <v>0</v>
      </c>
      <c r="I70" s="3">
        <v>1000000</v>
      </c>
      <c r="J70" s="3">
        <v>0</v>
      </c>
      <c r="K70" s="3">
        <v>0</v>
      </c>
      <c r="L70" s="68"/>
      <c r="M70" s="76" t="s">
        <v>51</v>
      </c>
    </row>
    <row r="71" spans="1:13" ht="13.5" customHeight="1">
      <c r="A71" s="81"/>
      <c r="B71" s="73"/>
      <c r="C71" s="75"/>
      <c r="D71" s="75"/>
      <c r="E71" s="46" t="s">
        <v>7</v>
      </c>
      <c r="F71" s="59">
        <v>0</v>
      </c>
      <c r="G71" s="60">
        <v>0</v>
      </c>
      <c r="H71" s="59">
        <v>0</v>
      </c>
      <c r="I71" s="59">
        <v>0</v>
      </c>
      <c r="J71" s="3">
        <v>0</v>
      </c>
      <c r="K71" s="59">
        <v>0</v>
      </c>
      <c r="L71" s="61"/>
      <c r="M71" s="76"/>
    </row>
    <row r="72" spans="1:13" s="9" customFormat="1" ht="12.75">
      <c r="A72" s="81"/>
      <c r="B72" s="73"/>
      <c r="C72" s="75"/>
      <c r="D72" s="75"/>
      <c r="E72" s="46" t="s">
        <v>8</v>
      </c>
      <c r="F72" s="59">
        <v>0</v>
      </c>
      <c r="G72" s="60">
        <v>0</v>
      </c>
      <c r="H72" s="59">
        <v>0</v>
      </c>
      <c r="I72" s="59">
        <v>0</v>
      </c>
      <c r="J72" s="3">
        <v>0</v>
      </c>
      <c r="K72" s="59">
        <v>0</v>
      </c>
      <c r="L72" s="61"/>
      <c r="M72" s="76"/>
    </row>
    <row r="73" spans="1:13" s="9" customFormat="1" ht="12.75">
      <c r="A73" s="81"/>
      <c r="B73" s="73"/>
      <c r="C73" s="75"/>
      <c r="D73" s="75"/>
      <c r="E73" s="46" t="s">
        <v>9</v>
      </c>
      <c r="F73" s="59">
        <f>G73+H73+I73+J73+K73</f>
        <v>1000000</v>
      </c>
      <c r="G73" s="60">
        <f>G70-G72</f>
        <v>0</v>
      </c>
      <c r="H73" s="59">
        <v>0</v>
      </c>
      <c r="I73" s="59">
        <v>1000000</v>
      </c>
      <c r="J73" s="3">
        <v>0</v>
      </c>
      <c r="K73" s="59">
        <v>0</v>
      </c>
      <c r="L73" s="61"/>
      <c r="M73" s="76"/>
    </row>
    <row r="74" spans="1:13" ht="12.75">
      <c r="A74" s="81"/>
      <c r="B74" s="73"/>
      <c r="C74" s="75"/>
      <c r="D74" s="75"/>
      <c r="E74" s="46" t="s">
        <v>10</v>
      </c>
      <c r="F74" s="59">
        <f>SUM(G74:K74)</f>
        <v>0</v>
      </c>
      <c r="G74" s="60">
        <v>0</v>
      </c>
      <c r="H74" s="59">
        <v>0</v>
      </c>
      <c r="I74" s="59">
        <v>0</v>
      </c>
      <c r="J74" s="3">
        <v>0</v>
      </c>
      <c r="K74" s="59">
        <v>0</v>
      </c>
      <c r="L74" s="61"/>
      <c r="M74" s="76"/>
    </row>
    <row r="75" spans="1:13" ht="18.75" customHeight="1">
      <c r="A75" s="81"/>
      <c r="B75" s="73"/>
      <c r="C75" s="75"/>
      <c r="D75" s="75"/>
      <c r="E75" s="46" t="s">
        <v>11</v>
      </c>
      <c r="F75" s="59">
        <f>SUM(G75:K75)</f>
        <v>0</v>
      </c>
      <c r="G75" s="60">
        <v>0</v>
      </c>
      <c r="H75" s="59">
        <v>0</v>
      </c>
      <c r="I75" s="59">
        <v>0</v>
      </c>
      <c r="J75" s="3">
        <v>0</v>
      </c>
      <c r="K75" s="59">
        <v>0</v>
      </c>
      <c r="L75" s="61"/>
      <c r="M75" s="76"/>
    </row>
    <row r="76" spans="1:13" s="9" customFormat="1" ht="12.75" customHeight="1">
      <c r="A76" s="81" t="s">
        <v>59</v>
      </c>
      <c r="B76" s="75" t="s">
        <v>23</v>
      </c>
      <c r="C76" s="75" t="s">
        <v>47</v>
      </c>
      <c r="D76" s="75" t="s">
        <v>19</v>
      </c>
      <c r="E76" s="75" t="s">
        <v>6</v>
      </c>
      <c r="F76" s="131">
        <f>G76+H76+I76+J76+K76</f>
        <v>6257025.4</v>
      </c>
      <c r="G76" s="128">
        <v>3033743</v>
      </c>
      <c r="H76" s="130">
        <v>1694950</v>
      </c>
      <c r="I76" s="130">
        <v>528332.4</v>
      </c>
      <c r="J76" s="130">
        <v>500000</v>
      </c>
      <c r="K76" s="130">
        <v>500000</v>
      </c>
      <c r="L76" s="131"/>
      <c r="M76" s="82" t="s">
        <v>45</v>
      </c>
    </row>
    <row r="77" spans="1:13" ht="3" customHeight="1">
      <c r="A77" s="81"/>
      <c r="B77" s="75"/>
      <c r="C77" s="75"/>
      <c r="D77" s="75"/>
      <c r="E77" s="75"/>
      <c r="F77" s="132"/>
      <c r="G77" s="129"/>
      <c r="H77" s="130"/>
      <c r="I77" s="130"/>
      <c r="J77" s="130"/>
      <c r="K77" s="130"/>
      <c r="L77" s="132"/>
      <c r="M77" s="83"/>
    </row>
    <row r="78" spans="1:13" s="9" customFormat="1" ht="12.75" customHeight="1" hidden="1">
      <c r="A78" s="81"/>
      <c r="B78" s="75"/>
      <c r="C78" s="75"/>
      <c r="D78" s="75"/>
      <c r="E78" s="75"/>
      <c r="F78" s="3"/>
      <c r="G78" s="4"/>
      <c r="H78" s="130"/>
      <c r="I78" s="130"/>
      <c r="J78" s="130"/>
      <c r="K78" s="130"/>
      <c r="L78" s="3"/>
      <c r="M78" s="83"/>
    </row>
    <row r="79" spans="1:13" ht="12.75" customHeight="1" hidden="1">
      <c r="A79" s="81"/>
      <c r="B79" s="75"/>
      <c r="C79" s="75"/>
      <c r="D79" s="75"/>
      <c r="E79" s="75"/>
      <c r="F79" s="3"/>
      <c r="G79" s="4"/>
      <c r="H79" s="130"/>
      <c r="I79" s="130"/>
      <c r="J79" s="130"/>
      <c r="K79" s="130"/>
      <c r="L79" s="3"/>
      <c r="M79" s="83"/>
    </row>
    <row r="80" spans="1:13" ht="12.75" customHeight="1" hidden="1">
      <c r="A80" s="81"/>
      <c r="B80" s="75"/>
      <c r="C80" s="75"/>
      <c r="D80" s="75"/>
      <c r="E80" s="75"/>
      <c r="F80" s="3"/>
      <c r="G80" s="4"/>
      <c r="H80" s="130"/>
      <c r="I80" s="130"/>
      <c r="J80" s="130"/>
      <c r="K80" s="130"/>
      <c r="L80" s="3"/>
      <c r="M80" s="83"/>
    </row>
    <row r="81" spans="1:13" ht="14.25" customHeight="1" hidden="1">
      <c r="A81" s="81"/>
      <c r="B81" s="75"/>
      <c r="C81" s="75"/>
      <c r="D81" s="75"/>
      <c r="E81" s="75"/>
      <c r="F81" s="3"/>
      <c r="G81" s="4"/>
      <c r="H81" s="130"/>
      <c r="I81" s="130"/>
      <c r="J81" s="130"/>
      <c r="K81" s="130"/>
      <c r="L81" s="3"/>
      <c r="M81" s="83"/>
    </row>
    <row r="82" spans="1:13" ht="43.5" customHeight="1" hidden="1">
      <c r="A82" s="81"/>
      <c r="B82" s="75"/>
      <c r="C82" s="75"/>
      <c r="D82" s="75"/>
      <c r="E82" s="75"/>
      <c r="F82" s="3"/>
      <c r="G82" s="4"/>
      <c r="H82" s="130"/>
      <c r="I82" s="130"/>
      <c r="J82" s="130"/>
      <c r="K82" s="130"/>
      <c r="L82" s="3"/>
      <c r="M82" s="83"/>
    </row>
    <row r="83" spans="1:13" ht="12.75">
      <c r="A83" s="81"/>
      <c r="B83" s="75"/>
      <c r="C83" s="75"/>
      <c r="D83" s="75"/>
      <c r="E83" s="46" t="s">
        <v>7</v>
      </c>
      <c r="F83" s="59">
        <f>SUM(G83:K83)</f>
        <v>0</v>
      </c>
      <c r="G83" s="60">
        <v>0</v>
      </c>
      <c r="H83" s="59">
        <v>0</v>
      </c>
      <c r="I83" s="59">
        <v>0</v>
      </c>
      <c r="J83" s="3">
        <v>0</v>
      </c>
      <c r="K83" s="59">
        <v>0</v>
      </c>
      <c r="L83" s="59"/>
      <c r="M83" s="83"/>
    </row>
    <row r="84" spans="1:13" ht="12.75">
      <c r="A84" s="81"/>
      <c r="B84" s="75"/>
      <c r="C84" s="75"/>
      <c r="D84" s="75"/>
      <c r="E84" s="46" t="s">
        <v>8</v>
      </c>
      <c r="F84" s="59">
        <f>SUM(G84:K84)</f>
        <v>2578681.5</v>
      </c>
      <c r="G84" s="60">
        <v>2578681.5</v>
      </c>
      <c r="H84" s="59">
        <v>0</v>
      </c>
      <c r="I84" s="59">
        <v>0</v>
      </c>
      <c r="J84" s="3">
        <v>0</v>
      </c>
      <c r="K84" s="59">
        <v>0</v>
      </c>
      <c r="L84" s="59"/>
      <c r="M84" s="83"/>
    </row>
    <row r="85" spans="1:13" ht="12.75">
      <c r="A85" s="81"/>
      <c r="B85" s="75"/>
      <c r="C85" s="75"/>
      <c r="D85" s="75"/>
      <c r="E85" s="46" t="s">
        <v>9</v>
      </c>
      <c r="F85" s="59">
        <f>G85</f>
        <v>455061.5</v>
      </c>
      <c r="G85" s="60">
        <f>G76-G84</f>
        <v>455061.5</v>
      </c>
      <c r="H85" s="59">
        <f>H76</f>
        <v>1694950</v>
      </c>
      <c r="I85" s="59">
        <v>528332.4</v>
      </c>
      <c r="J85" s="3">
        <v>500000</v>
      </c>
      <c r="K85" s="59">
        <v>500000</v>
      </c>
      <c r="L85" s="59"/>
      <c r="M85" s="83"/>
    </row>
    <row r="86" spans="1:13" ht="14.25" customHeight="1">
      <c r="A86" s="81"/>
      <c r="B86" s="75"/>
      <c r="C86" s="75"/>
      <c r="D86" s="75"/>
      <c r="E86" s="46" t="s">
        <v>10</v>
      </c>
      <c r="F86" s="59">
        <f>SUM(G86:K86)</f>
        <v>0</v>
      </c>
      <c r="G86" s="60">
        <v>0</v>
      </c>
      <c r="H86" s="59">
        <v>0</v>
      </c>
      <c r="I86" s="59">
        <v>0</v>
      </c>
      <c r="J86" s="3">
        <v>0</v>
      </c>
      <c r="K86" s="59">
        <v>0</v>
      </c>
      <c r="L86" s="59"/>
      <c r="M86" s="83"/>
    </row>
    <row r="87" spans="1:13" ht="16.5" customHeight="1">
      <c r="A87" s="81"/>
      <c r="B87" s="75"/>
      <c r="C87" s="75"/>
      <c r="D87" s="75"/>
      <c r="E87" s="46" t="s">
        <v>11</v>
      </c>
      <c r="F87" s="59">
        <f>SUM(G87:K87)</f>
        <v>0</v>
      </c>
      <c r="G87" s="60">
        <v>0</v>
      </c>
      <c r="H87" s="59">
        <v>0</v>
      </c>
      <c r="I87" s="59">
        <v>0</v>
      </c>
      <c r="J87" s="3">
        <v>0</v>
      </c>
      <c r="K87" s="59">
        <v>0</v>
      </c>
      <c r="L87" s="59"/>
      <c r="M87" s="83"/>
    </row>
    <row r="88" spans="1:13" ht="16.5" customHeight="1">
      <c r="A88" s="81"/>
      <c r="B88" s="75"/>
      <c r="C88" s="75"/>
      <c r="D88" s="75"/>
      <c r="E88" s="46" t="s">
        <v>6</v>
      </c>
      <c r="F88" s="3">
        <f>G88+H88+I88+J88+K88</f>
        <v>1560000</v>
      </c>
      <c r="G88" s="4">
        <f>G89+G90+G91+G92+G93</f>
        <v>1560000</v>
      </c>
      <c r="H88" s="3">
        <v>0</v>
      </c>
      <c r="I88" s="3">
        <v>0</v>
      </c>
      <c r="J88" s="3">
        <v>0</v>
      </c>
      <c r="K88" s="59">
        <v>0</v>
      </c>
      <c r="L88" s="59"/>
      <c r="M88" s="83"/>
    </row>
    <row r="89" spans="1:13" ht="14.25" customHeight="1">
      <c r="A89" s="81"/>
      <c r="B89" s="75"/>
      <c r="C89" s="75"/>
      <c r="D89" s="75"/>
      <c r="E89" s="46" t="s">
        <v>7</v>
      </c>
      <c r="F89" s="59">
        <f>SUM(G89:K89)</f>
        <v>0</v>
      </c>
      <c r="G89" s="60">
        <v>0</v>
      </c>
      <c r="H89" s="59">
        <v>0</v>
      </c>
      <c r="I89" s="59">
        <v>0</v>
      </c>
      <c r="J89" s="3">
        <v>0</v>
      </c>
      <c r="K89" s="59">
        <v>0</v>
      </c>
      <c r="L89" s="59"/>
      <c r="M89" s="83"/>
    </row>
    <row r="90" spans="1:13" ht="17.25" customHeight="1">
      <c r="A90" s="81"/>
      <c r="B90" s="75"/>
      <c r="C90" s="75"/>
      <c r="D90" s="75"/>
      <c r="E90" s="46" t="s">
        <v>8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/>
      <c r="M90" s="83"/>
    </row>
    <row r="91" spans="1:13" ht="17.25" customHeight="1">
      <c r="A91" s="81"/>
      <c r="B91" s="75"/>
      <c r="C91" s="75"/>
      <c r="D91" s="75"/>
      <c r="E91" s="46" t="s">
        <v>9</v>
      </c>
      <c r="F91" s="59">
        <f>G91+H91+I91+J91+K91</f>
        <v>1560000</v>
      </c>
      <c r="G91" s="60">
        <v>1560000</v>
      </c>
      <c r="H91" s="59">
        <v>0</v>
      </c>
      <c r="I91" s="59">
        <v>0</v>
      </c>
      <c r="J91" s="3">
        <v>0</v>
      </c>
      <c r="K91" s="59">
        <v>0</v>
      </c>
      <c r="L91" s="59"/>
      <c r="M91" s="83"/>
    </row>
    <row r="92" spans="1:13" ht="12.75" customHeight="1">
      <c r="A92" s="81"/>
      <c r="B92" s="75"/>
      <c r="C92" s="75"/>
      <c r="D92" s="75"/>
      <c r="E92" s="46" t="s">
        <v>10</v>
      </c>
      <c r="F92" s="59">
        <f>SUM(G92:K92)</f>
        <v>0</v>
      </c>
      <c r="G92" s="60">
        <v>0</v>
      </c>
      <c r="H92" s="59">
        <v>0</v>
      </c>
      <c r="I92" s="59">
        <v>0</v>
      </c>
      <c r="J92" s="3">
        <v>0</v>
      </c>
      <c r="K92" s="59">
        <v>0</v>
      </c>
      <c r="L92" s="59"/>
      <c r="M92" s="83"/>
    </row>
    <row r="93" spans="1:13" ht="12" customHeight="1" thickBot="1">
      <c r="A93" s="81"/>
      <c r="B93" s="75"/>
      <c r="C93" s="75"/>
      <c r="D93" s="75"/>
      <c r="E93" s="46" t="s">
        <v>11</v>
      </c>
      <c r="F93" s="59">
        <f>SUM(G93:K93)</f>
        <v>0</v>
      </c>
      <c r="G93" s="60">
        <v>0</v>
      </c>
      <c r="H93" s="59">
        <v>0</v>
      </c>
      <c r="I93" s="59">
        <v>0</v>
      </c>
      <c r="J93" s="3">
        <v>0</v>
      </c>
      <c r="K93" s="59">
        <v>0</v>
      </c>
      <c r="L93" s="59"/>
      <c r="M93" s="84"/>
    </row>
    <row r="94" spans="1:13" ht="13.5" customHeight="1">
      <c r="A94" s="77" t="s">
        <v>60</v>
      </c>
      <c r="B94" s="72" t="s">
        <v>54</v>
      </c>
      <c r="C94" s="75" t="s">
        <v>47</v>
      </c>
      <c r="D94" s="75" t="s">
        <v>19</v>
      </c>
      <c r="E94" s="46" t="s">
        <v>6</v>
      </c>
      <c r="F94" s="3">
        <f>G94+H94+I94+J94+K94</f>
        <v>8146165.95</v>
      </c>
      <c r="G94" s="4">
        <v>0</v>
      </c>
      <c r="H94" s="3">
        <v>0</v>
      </c>
      <c r="I94" s="3">
        <f>SUM(I95:I99)</f>
        <v>8146165.95</v>
      </c>
      <c r="J94" s="3">
        <f>SUM(J95:J99)</f>
        <v>0</v>
      </c>
      <c r="K94" s="3">
        <f>SUM(K95:K99)</f>
        <v>0</v>
      </c>
      <c r="L94" s="3"/>
      <c r="M94" s="76" t="s">
        <v>55</v>
      </c>
    </row>
    <row r="95" spans="1:13" ht="12.75">
      <c r="A95" s="78"/>
      <c r="B95" s="73"/>
      <c r="C95" s="75"/>
      <c r="D95" s="75"/>
      <c r="E95" s="46" t="s">
        <v>7</v>
      </c>
      <c r="F95" s="59">
        <f>SUM(G95:K95)</f>
        <v>0</v>
      </c>
      <c r="G95" s="60">
        <v>0</v>
      </c>
      <c r="H95" s="59">
        <v>0</v>
      </c>
      <c r="I95" s="59">
        <v>0</v>
      </c>
      <c r="J95" s="59">
        <v>0</v>
      </c>
      <c r="K95" s="59">
        <v>0</v>
      </c>
      <c r="L95" s="59"/>
      <c r="M95" s="76"/>
    </row>
    <row r="96" spans="1:13" ht="12.75">
      <c r="A96" s="78"/>
      <c r="B96" s="73"/>
      <c r="C96" s="75"/>
      <c r="D96" s="75"/>
      <c r="E96" s="46" t="s">
        <v>8</v>
      </c>
      <c r="F96" s="59">
        <f>G96+H96+I96+J96+K96+L96</f>
        <v>6806514.21</v>
      </c>
      <c r="G96" s="60">
        <v>0</v>
      </c>
      <c r="H96" s="59">
        <v>0</v>
      </c>
      <c r="I96" s="59">
        <v>6806514.21</v>
      </c>
      <c r="J96" s="59">
        <v>0</v>
      </c>
      <c r="K96" s="59">
        <v>0</v>
      </c>
      <c r="L96" s="59"/>
      <c r="M96" s="76"/>
    </row>
    <row r="97" spans="1:13" ht="12.75">
      <c r="A97" s="78"/>
      <c r="B97" s="73"/>
      <c r="C97" s="75"/>
      <c r="D97" s="75"/>
      <c r="E97" s="46" t="s">
        <v>9</v>
      </c>
      <c r="F97" s="59">
        <f>G97+H97+I97+J97+K97+L97</f>
        <v>1339651.74</v>
      </c>
      <c r="G97" s="60">
        <v>0</v>
      </c>
      <c r="H97" s="59">
        <v>0</v>
      </c>
      <c r="I97" s="59">
        <v>1339651.74</v>
      </c>
      <c r="J97" s="59">
        <v>0</v>
      </c>
      <c r="K97" s="59">
        <v>0</v>
      </c>
      <c r="L97" s="59"/>
      <c r="M97" s="76"/>
    </row>
    <row r="98" spans="1:13" ht="12.75">
      <c r="A98" s="78"/>
      <c r="B98" s="73"/>
      <c r="C98" s="75"/>
      <c r="D98" s="75"/>
      <c r="E98" s="46" t="s">
        <v>10</v>
      </c>
      <c r="F98" s="59">
        <f>SUM(G98:K98)</f>
        <v>0</v>
      </c>
      <c r="G98" s="60">
        <v>0</v>
      </c>
      <c r="H98" s="59">
        <v>0</v>
      </c>
      <c r="I98" s="59">
        <v>0</v>
      </c>
      <c r="J98" s="59">
        <v>0</v>
      </c>
      <c r="K98" s="59">
        <v>0</v>
      </c>
      <c r="L98" s="59"/>
      <c r="M98" s="76"/>
    </row>
    <row r="99" spans="1:13" ht="12.75">
      <c r="A99" s="79"/>
      <c r="B99" s="74"/>
      <c r="C99" s="75"/>
      <c r="D99" s="75"/>
      <c r="E99" s="46" t="s">
        <v>11</v>
      </c>
      <c r="F99" s="59">
        <f>SUM(G99:K99)</f>
        <v>0</v>
      </c>
      <c r="G99" s="60">
        <v>0</v>
      </c>
      <c r="H99" s="59">
        <v>0</v>
      </c>
      <c r="I99" s="59">
        <v>0</v>
      </c>
      <c r="J99" s="59">
        <v>0</v>
      </c>
      <c r="K99" s="59">
        <v>0</v>
      </c>
      <c r="L99" s="59"/>
      <c r="M99" s="76"/>
    </row>
    <row r="100" spans="1:13" ht="12.75">
      <c r="A100" s="89" t="s">
        <v>12</v>
      </c>
      <c r="B100" s="90"/>
      <c r="C100" s="90"/>
      <c r="D100" s="90"/>
      <c r="E100" s="49" t="s">
        <v>6</v>
      </c>
      <c r="F100" s="13">
        <f>G100+H100+I100+J100+K100</f>
        <v>33609702.379999995</v>
      </c>
      <c r="G100" s="14">
        <f>G88+G76+G64+G58+G52+G46+G40+G34+G28+G21+G14+G7</f>
        <v>16399705.77</v>
      </c>
      <c r="H100" s="13">
        <f>H76+H64+H58+H52+H46+H40+H34+H28+H21+H14+H7</f>
        <v>2875150</v>
      </c>
      <c r="I100" s="13">
        <f>I94+I76+I70+I64+I58+I52+I46+I40+I34+I28+I21+I14+I7</f>
        <v>10234846.61</v>
      </c>
      <c r="J100" s="13">
        <f>J94+J76+J70+J64+J58+J52+J46+J40+J34+J28+J21+J14+J7</f>
        <v>2050000</v>
      </c>
      <c r="K100" s="69">
        <f>K94+K76+K70+K64+K58+K52+K46+K40+K34+K28+K21+K14+K7</f>
        <v>2050000</v>
      </c>
      <c r="L100" s="69"/>
      <c r="M100" s="86" t="s">
        <v>12</v>
      </c>
    </row>
    <row r="101" spans="1:13" ht="12.75">
      <c r="A101" s="91"/>
      <c r="B101" s="92"/>
      <c r="C101" s="92"/>
      <c r="D101" s="92"/>
      <c r="E101" s="50" t="s">
        <v>7</v>
      </c>
      <c r="F101" s="3">
        <v>0</v>
      </c>
      <c r="G101" s="4">
        <v>0</v>
      </c>
      <c r="H101" s="3">
        <v>0</v>
      </c>
      <c r="I101" s="3">
        <v>0</v>
      </c>
      <c r="J101" s="3">
        <v>0</v>
      </c>
      <c r="K101" s="59">
        <v>0</v>
      </c>
      <c r="L101" s="61"/>
      <c r="M101" s="87"/>
    </row>
    <row r="102" spans="1:13" ht="12.75">
      <c r="A102" s="91"/>
      <c r="B102" s="92"/>
      <c r="C102" s="92"/>
      <c r="D102" s="92"/>
      <c r="E102" s="50" t="s">
        <v>8</v>
      </c>
      <c r="F102" s="3">
        <f>G102+H102+I102+J102+K102</f>
        <v>17496351.7</v>
      </c>
      <c r="G102" s="4">
        <v>10321997.49</v>
      </c>
      <c r="H102" s="3">
        <f>H66</f>
        <v>367840</v>
      </c>
      <c r="I102" s="3">
        <f>I96</f>
        <v>6806514.21</v>
      </c>
      <c r="J102" s="3">
        <v>0</v>
      </c>
      <c r="K102" s="59">
        <v>0</v>
      </c>
      <c r="L102" s="61"/>
      <c r="M102" s="87"/>
    </row>
    <row r="103" spans="1:13" ht="12.75">
      <c r="A103" s="91"/>
      <c r="B103" s="92"/>
      <c r="C103" s="92"/>
      <c r="D103" s="92"/>
      <c r="E103" s="50" t="s">
        <v>9</v>
      </c>
      <c r="F103" s="3">
        <f>G103+H103+I103+J103+K103</f>
        <v>16113350.680000002</v>
      </c>
      <c r="G103" s="4">
        <v>6077708.28</v>
      </c>
      <c r="H103" s="3">
        <f>H100-H102</f>
        <v>2507310</v>
      </c>
      <c r="I103" s="3">
        <f>I97+I85+I73+I61+I55+I49+I43+I37+I31+I24+I17+I10</f>
        <v>3428332.4000000004</v>
      </c>
      <c r="J103" s="3">
        <f>J100</f>
        <v>2050000</v>
      </c>
      <c r="K103" s="59">
        <f>K100</f>
        <v>2050000</v>
      </c>
      <c r="L103" s="61"/>
      <c r="M103" s="87"/>
    </row>
    <row r="104" spans="1:13" ht="12.75">
      <c r="A104" s="91"/>
      <c r="B104" s="92"/>
      <c r="C104" s="92"/>
      <c r="D104" s="92"/>
      <c r="E104" s="50" t="s">
        <v>10</v>
      </c>
      <c r="F104" s="3">
        <v>0</v>
      </c>
      <c r="G104" s="4">
        <v>0</v>
      </c>
      <c r="H104" s="3">
        <v>0</v>
      </c>
      <c r="I104" s="3">
        <v>0</v>
      </c>
      <c r="J104" s="3">
        <v>0</v>
      </c>
      <c r="K104" s="59">
        <v>0</v>
      </c>
      <c r="L104" s="61"/>
      <c r="M104" s="87"/>
    </row>
    <row r="105" spans="1:13" ht="13.5" thickBot="1">
      <c r="A105" s="93"/>
      <c r="B105" s="94"/>
      <c r="C105" s="94"/>
      <c r="D105" s="94"/>
      <c r="E105" s="52" t="s">
        <v>11</v>
      </c>
      <c r="F105" s="26">
        <v>0</v>
      </c>
      <c r="G105" s="27">
        <v>0</v>
      </c>
      <c r="H105" s="26">
        <v>0</v>
      </c>
      <c r="I105" s="26">
        <v>0</v>
      </c>
      <c r="J105" s="26">
        <v>0</v>
      </c>
      <c r="K105" s="62">
        <v>0</v>
      </c>
      <c r="L105" s="64"/>
      <c r="M105" s="88"/>
    </row>
    <row r="106" spans="1:13" ht="12.75">
      <c r="A106" s="1"/>
      <c r="B106" s="1"/>
      <c r="C106" s="1"/>
      <c r="D106" s="1"/>
      <c r="E106" s="1"/>
      <c r="F106" s="1"/>
      <c r="G106" s="8"/>
      <c r="H106" s="1"/>
      <c r="I106" s="28"/>
      <c r="J106" s="28"/>
      <c r="K106" s="28"/>
      <c r="L106" s="28"/>
      <c r="M106" s="1"/>
    </row>
    <row r="107" spans="1:13" ht="12.75">
      <c r="A107" s="1"/>
      <c r="B107" s="1"/>
      <c r="C107" s="1"/>
      <c r="D107" s="1"/>
      <c r="E107" s="1"/>
      <c r="F107" s="29">
        <f>F7+F14+F21+F28+F34+F40+F46+F52+F58+F64+F70+F76+F88+F94</f>
        <v>33609702.38</v>
      </c>
      <c r="G107" s="8">
        <f>1560000+30000+200000+417356.72+600000+1051126.32+3033743+2857473.68+1178278.14+2466864+2171463.91+833400</f>
        <v>16399705.770000001</v>
      </c>
      <c r="H107" s="1"/>
      <c r="I107" s="28"/>
      <c r="J107" s="28"/>
      <c r="K107" s="28"/>
      <c r="L107" s="28"/>
      <c r="M107" s="1"/>
    </row>
    <row r="108" spans="1:13" ht="12.75">
      <c r="A108" s="1"/>
      <c r="B108" s="1"/>
      <c r="C108" s="1"/>
      <c r="D108" s="1"/>
      <c r="E108" s="1"/>
      <c r="F108" s="1"/>
      <c r="G108" s="8">
        <f>16399705.77-G107</f>
        <v>0</v>
      </c>
      <c r="H108" s="29"/>
      <c r="I108" s="85">
        <f>G103+G102</f>
        <v>16399705.77</v>
      </c>
      <c r="J108" s="85"/>
      <c r="K108" s="85"/>
      <c r="L108" s="47"/>
      <c r="M108" s="1"/>
    </row>
    <row r="109" spans="1:13" ht="12.75">
      <c r="A109" s="1"/>
      <c r="B109" s="1"/>
      <c r="C109" s="1"/>
      <c r="D109" s="1"/>
      <c r="E109" s="1"/>
      <c r="F109" s="1"/>
      <c r="G109" s="8">
        <f>1178278.14-835634.86</f>
        <v>342643.2799999999</v>
      </c>
      <c r="H109" s="1"/>
      <c r="I109" s="28"/>
      <c r="J109" s="28"/>
      <c r="K109" s="28"/>
      <c r="L109" s="28"/>
      <c r="M109" s="1"/>
    </row>
    <row r="110" spans="1:13" ht="12.75">
      <c r="A110" s="1"/>
      <c r="B110" s="1"/>
      <c r="C110" s="1"/>
      <c r="D110" s="1"/>
      <c r="E110" s="29"/>
      <c r="F110" s="29"/>
      <c r="G110" s="8">
        <f>G107-G100</f>
        <v>0</v>
      </c>
      <c r="H110" s="1"/>
      <c r="I110" s="28"/>
      <c r="J110" s="28"/>
      <c r="K110" s="28"/>
      <c r="L110" s="28"/>
      <c r="M110" s="1"/>
    </row>
    <row r="111" spans="1:13" ht="12.75">
      <c r="A111" s="1"/>
      <c r="B111" s="1"/>
      <c r="C111" s="1"/>
      <c r="D111" s="1"/>
      <c r="E111" s="1"/>
      <c r="F111" s="29"/>
      <c r="G111" s="8"/>
      <c r="H111" s="1"/>
      <c r="I111" s="28"/>
      <c r="J111" s="28"/>
      <c r="K111" s="28"/>
      <c r="L111" s="28"/>
      <c r="M111" s="1"/>
    </row>
    <row r="112" spans="1:13" ht="12.75">
      <c r="A112" s="1"/>
      <c r="B112" s="1"/>
      <c r="C112" s="1"/>
      <c r="D112" s="1"/>
      <c r="E112" s="1"/>
      <c r="F112" s="1"/>
      <c r="G112" s="8"/>
      <c r="H112" s="1"/>
      <c r="I112" s="28"/>
      <c r="J112" s="28"/>
      <c r="K112" s="28"/>
      <c r="L112" s="28"/>
      <c r="M112" s="1"/>
    </row>
    <row r="113" spans="1:13" ht="12.75">
      <c r="A113" s="1"/>
      <c r="B113" s="1"/>
      <c r="C113" s="1"/>
      <c r="D113" s="1"/>
      <c r="E113" s="1"/>
      <c r="F113" s="1"/>
      <c r="G113" s="8"/>
      <c r="H113" s="1"/>
      <c r="I113" s="28"/>
      <c r="J113" s="28"/>
      <c r="K113" s="28"/>
      <c r="L113" s="28"/>
      <c r="M113" s="1"/>
    </row>
    <row r="114" spans="1:13" ht="12.75">
      <c r="A114" s="1"/>
      <c r="B114" s="1"/>
      <c r="C114" s="1"/>
      <c r="D114" s="1"/>
      <c r="E114" s="1"/>
      <c r="F114" s="1"/>
      <c r="G114" s="8"/>
      <c r="H114" s="1"/>
      <c r="I114" s="28"/>
      <c r="J114" s="28"/>
      <c r="K114" s="28"/>
      <c r="L114" s="28"/>
      <c r="M114" s="1"/>
    </row>
    <row r="115" spans="1:13" ht="12.75">
      <c r="A115" s="1"/>
      <c r="B115" s="1"/>
      <c r="C115" s="1"/>
      <c r="D115" s="1"/>
      <c r="E115" s="1"/>
      <c r="F115" s="29"/>
      <c r="G115" s="8"/>
      <c r="H115" s="1"/>
      <c r="I115" s="28"/>
      <c r="J115" s="28"/>
      <c r="K115" s="28"/>
      <c r="L115" s="28"/>
      <c r="M115" s="1"/>
    </row>
    <row r="116" spans="1:13" ht="12.75">
      <c r="A116" s="1"/>
      <c r="B116" s="1"/>
      <c r="C116" s="1"/>
      <c r="D116" s="1"/>
      <c r="E116" s="1"/>
      <c r="F116" s="1"/>
      <c r="G116" s="8"/>
      <c r="H116" s="1"/>
      <c r="I116" s="28"/>
      <c r="J116" s="28"/>
      <c r="K116" s="28"/>
      <c r="L116" s="28"/>
      <c r="M116" s="1"/>
    </row>
    <row r="117" spans="1:13" ht="12.75">
      <c r="A117" s="1"/>
      <c r="B117" s="1"/>
      <c r="C117" s="1"/>
      <c r="D117" s="1"/>
      <c r="E117" s="1"/>
      <c r="F117" s="1"/>
      <c r="G117" s="8"/>
      <c r="H117" s="1"/>
      <c r="I117" s="28"/>
      <c r="J117" s="28"/>
      <c r="K117" s="28"/>
      <c r="L117" s="28"/>
      <c r="M117" s="1"/>
    </row>
    <row r="118" spans="1:13" ht="12.75">
      <c r="A118" s="1"/>
      <c r="B118" s="1"/>
      <c r="C118" s="1"/>
      <c r="D118" s="1"/>
      <c r="E118" s="1"/>
      <c r="F118" s="1"/>
      <c r="G118" s="8"/>
      <c r="H118" s="1"/>
      <c r="I118" s="28"/>
      <c r="J118" s="28"/>
      <c r="K118" s="28"/>
      <c r="L118" s="28"/>
      <c r="M118" s="1"/>
    </row>
    <row r="119" spans="1:13" ht="12.75">
      <c r="A119" s="1"/>
      <c r="B119" s="1"/>
      <c r="C119" s="1"/>
      <c r="D119" s="1"/>
      <c r="E119" s="1"/>
      <c r="F119" s="1"/>
      <c r="G119" s="8"/>
      <c r="H119" s="1"/>
      <c r="I119" s="28"/>
      <c r="J119" s="28"/>
      <c r="K119" s="28"/>
      <c r="L119" s="28"/>
      <c r="M119" s="1"/>
    </row>
    <row r="120" spans="1:13" ht="12.75">
      <c r="A120" s="1"/>
      <c r="B120" s="1"/>
      <c r="C120" s="1"/>
      <c r="D120" s="1"/>
      <c r="E120" s="1"/>
      <c r="F120" s="1"/>
      <c r="G120" s="8"/>
      <c r="H120" s="1"/>
      <c r="I120" s="28"/>
      <c r="J120" s="28"/>
      <c r="K120" s="28"/>
      <c r="L120" s="28"/>
      <c r="M120" s="1"/>
    </row>
    <row r="121" spans="1:13" ht="12.75">
      <c r="A121" s="1"/>
      <c r="B121" s="1"/>
      <c r="C121" s="1"/>
      <c r="D121" s="1"/>
      <c r="E121" s="1"/>
      <c r="F121" s="1"/>
      <c r="G121" s="8"/>
      <c r="H121" s="1"/>
      <c r="I121" s="28"/>
      <c r="J121" s="28"/>
      <c r="K121" s="28"/>
      <c r="L121" s="28"/>
      <c r="M121" s="1"/>
    </row>
    <row r="122" spans="1:13" ht="12.75">
      <c r="A122" s="1"/>
      <c r="B122" s="1"/>
      <c r="C122" s="1"/>
      <c r="D122" s="1"/>
      <c r="E122" s="1"/>
      <c r="F122" s="1"/>
      <c r="G122" s="8"/>
      <c r="H122" s="1"/>
      <c r="I122" s="28"/>
      <c r="J122" s="28"/>
      <c r="K122" s="28"/>
      <c r="L122" s="28"/>
      <c r="M122" s="1"/>
    </row>
    <row r="123" spans="1:13" ht="12.75">
      <c r="A123" s="1"/>
      <c r="B123" s="1"/>
      <c r="C123" s="1"/>
      <c r="D123" s="1"/>
      <c r="E123" s="1"/>
      <c r="F123" s="1"/>
      <c r="G123" s="8"/>
      <c r="H123" s="1"/>
      <c r="I123" s="28"/>
      <c r="J123" s="28"/>
      <c r="K123" s="28"/>
      <c r="L123" s="28"/>
      <c r="M123" s="1"/>
    </row>
    <row r="124" spans="1:13" ht="12.75">
      <c r="A124" s="1"/>
      <c r="B124" s="1"/>
      <c r="C124" s="1"/>
      <c r="D124" s="1"/>
      <c r="E124" s="1"/>
      <c r="F124" s="1"/>
      <c r="G124" s="8"/>
      <c r="H124" s="1"/>
      <c r="I124" s="28"/>
      <c r="J124" s="28"/>
      <c r="K124" s="28"/>
      <c r="L124" s="28"/>
      <c r="M124" s="1"/>
    </row>
    <row r="125" spans="1:13" ht="12.75">
      <c r="A125" s="1"/>
      <c r="B125" s="1"/>
      <c r="C125" s="1"/>
      <c r="D125" s="1"/>
      <c r="E125" s="1"/>
      <c r="F125" s="1"/>
      <c r="G125" s="8"/>
      <c r="H125" s="1"/>
      <c r="I125" s="28"/>
      <c r="J125" s="28"/>
      <c r="K125" s="28"/>
      <c r="L125" s="28"/>
      <c r="M125" s="1"/>
    </row>
    <row r="126" spans="1:13" ht="12.75">
      <c r="A126" s="1"/>
      <c r="B126" s="1"/>
      <c r="C126" s="1"/>
      <c r="D126" s="1"/>
      <c r="E126" s="1"/>
      <c r="F126" s="1"/>
      <c r="G126" s="8"/>
      <c r="H126" s="1"/>
      <c r="I126" s="28"/>
      <c r="J126" s="28"/>
      <c r="K126" s="28"/>
      <c r="L126" s="28"/>
      <c r="M126" s="1"/>
    </row>
    <row r="127" spans="1:13" ht="12.75">
      <c r="A127" s="1"/>
      <c r="B127" s="1"/>
      <c r="C127" s="1"/>
      <c r="D127" s="1"/>
      <c r="E127" s="1"/>
      <c r="F127" s="1"/>
      <c r="G127" s="8"/>
      <c r="H127" s="1"/>
      <c r="I127" s="28"/>
      <c r="J127" s="28"/>
      <c r="K127" s="28"/>
      <c r="L127" s="28"/>
      <c r="M127" s="1"/>
    </row>
    <row r="128" spans="1:13" ht="12.75">
      <c r="A128" s="1"/>
      <c r="B128" s="1"/>
      <c r="C128" s="1"/>
      <c r="D128" s="1"/>
      <c r="E128" s="1"/>
      <c r="F128" s="1"/>
      <c r="G128" s="8"/>
      <c r="H128" s="1"/>
      <c r="I128" s="28"/>
      <c r="J128" s="28"/>
      <c r="K128" s="28"/>
      <c r="L128" s="28"/>
      <c r="M128" s="1"/>
    </row>
    <row r="129" spans="1:13" ht="12.75">
      <c r="A129" s="1"/>
      <c r="B129" s="1"/>
      <c r="C129" s="1"/>
      <c r="D129" s="1"/>
      <c r="E129" s="1"/>
      <c r="F129" s="1"/>
      <c r="G129" s="8"/>
      <c r="H129" s="1"/>
      <c r="I129" s="28"/>
      <c r="J129" s="28"/>
      <c r="K129" s="28"/>
      <c r="L129" s="28"/>
      <c r="M129" s="1"/>
    </row>
    <row r="130" spans="1:13" ht="12.75">
      <c r="A130" s="1"/>
      <c r="B130" s="1"/>
      <c r="C130" s="1"/>
      <c r="D130" s="1"/>
      <c r="E130" s="1"/>
      <c r="F130" s="1"/>
      <c r="G130" s="8"/>
      <c r="H130" s="1"/>
      <c r="I130" s="28"/>
      <c r="J130" s="28"/>
      <c r="K130" s="28"/>
      <c r="L130" s="28"/>
      <c r="M130" s="1"/>
    </row>
    <row r="131" spans="1:13" ht="12.75">
      <c r="A131" s="1"/>
      <c r="B131" s="1"/>
      <c r="C131" s="1"/>
      <c r="D131" s="1"/>
      <c r="E131" s="1"/>
      <c r="F131" s="1"/>
      <c r="G131" s="8"/>
      <c r="H131" s="1"/>
      <c r="I131" s="28"/>
      <c r="J131" s="28"/>
      <c r="K131" s="28"/>
      <c r="L131" s="28"/>
      <c r="M131" s="1"/>
    </row>
    <row r="132" spans="1:13" ht="12.75">
      <c r="A132" s="1"/>
      <c r="B132" s="1"/>
      <c r="C132" s="1"/>
      <c r="D132" s="1"/>
      <c r="E132" s="1"/>
      <c r="F132" s="1"/>
      <c r="G132" s="8"/>
      <c r="H132" s="1"/>
      <c r="I132" s="28"/>
      <c r="J132" s="28"/>
      <c r="K132" s="28"/>
      <c r="L132" s="28"/>
      <c r="M132" s="1"/>
    </row>
    <row r="133" spans="1:13" ht="12.75">
      <c r="A133" s="1"/>
      <c r="B133" s="1"/>
      <c r="C133" s="1"/>
      <c r="D133" s="1"/>
      <c r="E133" s="1"/>
      <c r="F133" s="1"/>
      <c r="G133" s="8"/>
      <c r="H133" s="1"/>
      <c r="I133" s="28"/>
      <c r="J133" s="28"/>
      <c r="K133" s="28"/>
      <c r="L133" s="28"/>
      <c r="M133" s="1"/>
    </row>
    <row r="134" spans="1:13" ht="12.75">
      <c r="A134" s="1"/>
      <c r="B134" s="1"/>
      <c r="C134" s="1"/>
      <c r="D134" s="1"/>
      <c r="E134" s="1"/>
      <c r="F134" s="1"/>
      <c r="G134" s="8"/>
      <c r="H134" s="1"/>
      <c r="I134" s="28"/>
      <c r="J134" s="28"/>
      <c r="K134" s="28"/>
      <c r="L134" s="28"/>
      <c r="M134" s="1"/>
    </row>
    <row r="135" spans="1:13" ht="12.75">
      <c r="A135" s="1"/>
      <c r="B135" s="1"/>
      <c r="C135" s="1"/>
      <c r="D135" s="1"/>
      <c r="E135" s="1"/>
      <c r="F135" s="1"/>
      <c r="G135" s="8"/>
      <c r="H135" s="1"/>
      <c r="I135" s="28"/>
      <c r="J135" s="28"/>
      <c r="K135" s="28"/>
      <c r="L135" s="28"/>
      <c r="M135" s="1"/>
    </row>
    <row r="136" spans="1:13" ht="12.75">
      <c r="A136" s="1"/>
      <c r="B136" s="1"/>
      <c r="C136" s="1"/>
      <c r="D136" s="1"/>
      <c r="E136" s="1"/>
      <c r="F136" s="1"/>
      <c r="G136" s="8"/>
      <c r="H136" s="1"/>
      <c r="I136" s="28"/>
      <c r="J136" s="28"/>
      <c r="K136" s="28"/>
      <c r="L136" s="28"/>
      <c r="M136" s="1"/>
    </row>
    <row r="137" spans="1:13" ht="12.75">
      <c r="A137" s="1"/>
      <c r="B137" s="1"/>
      <c r="C137" s="1"/>
      <c r="D137" s="1"/>
      <c r="E137" s="1"/>
      <c r="F137" s="1"/>
      <c r="G137" s="8"/>
      <c r="H137" s="1"/>
      <c r="I137" s="28"/>
      <c r="J137" s="28"/>
      <c r="K137" s="28"/>
      <c r="L137" s="28"/>
      <c r="M137" s="1"/>
    </row>
    <row r="138" spans="1:13" ht="12.75">
      <c r="A138" s="1"/>
      <c r="B138" s="1"/>
      <c r="C138" s="1"/>
      <c r="D138" s="1"/>
      <c r="E138" s="1"/>
      <c r="F138" s="1"/>
      <c r="G138" s="8"/>
      <c r="H138" s="1"/>
      <c r="I138" s="28"/>
      <c r="J138" s="28"/>
      <c r="K138" s="28"/>
      <c r="L138" s="28"/>
      <c r="M138" s="1"/>
    </row>
    <row r="139" spans="1:13" ht="12.75">
      <c r="A139" s="1"/>
      <c r="B139" s="1"/>
      <c r="C139" s="1"/>
      <c r="D139" s="1"/>
      <c r="E139" s="1"/>
      <c r="F139" s="1"/>
      <c r="G139" s="8"/>
      <c r="H139" s="1"/>
      <c r="I139" s="28"/>
      <c r="J139" s="28"/>
      <c r="K139" s="28"/>
      <c r="L139" s="28"/>
      <c r="M139" s="1"/>
    </row>
    <row r="140" spans="1:13" ht="12.75">
      <c r="A140" s="1"/>
      <c r="B140" s="1"/>
      <c r="C140" s="1"/>
      <c r="D140" s="1"/>
      <c r="E140" s="1"/>
      <c r="F140" s="1"/>
      <c r="G140" s="8"/>
      <c r="H140" s="1"/>
      <c r="I140" s="28"/>
      <c r="J140" s="28"/>
      <c r="K140" s="28"/>
      <c r="L140" s="28"/>
      <c r="M140" s="1"/>
    </row>
    <row r="141" spans="1:13" ht="12.75">
      <c r="A141" s="1"/>
      <c r="B141" s="1"/>
      <c r="C141" s="1"/>
      <c r="D141" s="1"/>
      <c r="E141" s="1"/>
      <c r="F141" s="1"/>
      <c r="G141" s="8"/>
      <c r="H141" s="1"/>
      <c r="I141" s="28"/>
      <c r="J141" s="28"/>
      <c r="K141" s="28"/>
      <c r="L141" s="28"/>
      <c r="M141" s="1"/>
    </row>
    <row r="142" spans="1:13" ht="12.75">
      <c r="A142" s="1"/>
      <c r="B142" s="1"/>
      <c r="C142" s="1"/>
      <c r="D142" s="1"/>
      <c r="E142" s="1"/>
      <c r="F142" s="1"/>
      <c r="G142" s="8"/>
      <c r="H142" s="1"/>
      <c r="I142" s="28"/>
      <c r="J142" s="28"/>
      <c r="K142" s="28"/>
      <c r="L142" s="28"/>
      <c r="M142" s="1"/>
    </row>
    <row r="143" spans="1:13" ht="12.75">
      <c r="A143" s="1"/>
      <c r="B143" s="1"/>
      <c r="C143" s="1"/>
      <c r="D143" s="1"/>
      <c r="E143" s="1"/>
      <c r="F143" s="1"/>
      <c r="G143" s="8"/>
      <c r="H143" s="1"/>
      <c r="I143" s="28"/>
      <c r="J143" s="28"/>
      <c r="K143" s="28"/>
      <c r="L143" s="28"/>
      <c r="M143" s="1"/>
    </row>
    <row r="144" spans="1:13" ht="12.75">
      <c r="A144" s="1"/>
      <c r="B144" s="1"/>
      <c r="C144" s="1"/>
      <c r="D144" s="1"/>
      <c r="E144" s="1"/>
      <c r="F144" s="1"/>
      <c r="G144" s="8"/>
      <c r="H144" s="1"/>
      <c r="I144" s="28"/>
      <c r="J144" s="28"/>
      <c r="K144" s="28"/>
      <c r="L144" s="28"/>
      <c r="M144" s="1"/>
    </row>
    <row r="145" spans="1:13" ht="12.75">
      <c r="A145" s="1"/>
      <c r="B145" s="1"/>
      <c r="C145" s="1"/>
      <c r="D145" s="1"/>
      <c r="E145" s="1"/>
      <c r="F145" s="1"/>
      <c r="G145" s="8"/>
      <c r="H145" s="1"/>
      <c r="I145" s="28"/>
      <c r="J145" s="28"/>
      <c r="K145" s="28"/>
      <c r="L145" s="28"/>
      <c r="M145" s="1"/>
    </row>
    <row r="146" spans="1:13" ht="12.75">
      <c r="A146" s="1"/>
      <c r="B146" s="1"/>
      <c r="C146" s="1"/>
      <c r="D146" s="1"/>
      <c r="E146" s="1"/>
      <c r="F146" s="1"/>
      <c r="G146" s="8"/>
      <c r="H146" s="1"/>
      <c r="I146" s="28"/>
      <c r="J146" s="28"/>
      <c r="K146" s="28"/>
      <c r="L146" s="28"/>
      <c r="M146" s="1"/>
    </row>
    <row r="147" spans="1:13" ht="12.75">
      <c r="A147" s="1"/>
      <c r="B147" s="1"/>
      <c r="C147" s="1"/>
      <c r="D147" s="1"/>
      <c r="E147" s="1"/>
      <c r="F147" s="1"/>
      <c r="G147" s="8"/>
      <c r="H147" s="1"/>
      <c r="I147" s="28"/>
      <c r="J147" s="28"/>
      <c r="K147" s="28"/>
      <c r="L147" s="28"/>
      <c r="M147" s="1"/>
    </row>
    <row r="148" spans="1:13" ht="12.75">
      <c r="A148" s="1"/>
      <c r="B148" s="1"/>
      <c r="C148" s="1"/>
      <c r="D148" s="1"/>
      <c r="E148" s="1"/>
      <c r="F148" s="1"/>
      <c r="G148" s="8"/>
      <c r="H148" s="1"/>
      <c r="I148" s="28"/>
      <c r="J148" s="28"/>
      <c r="K148" s="28"/>
      <c r="L148" s="28"/>
      <c r="M148" s="1"/>
    </row>
    <row r="149" spans="1:13" ht="12.75">
      <c r="A149" s="1"/>
      <c r="B149" s="1"/>
      <c r="C149" s="1"/>
      <c r="D149" s="1"/>
      <c r="E149" s="1"/>
      <c r="F149" s="1"/>
      <c r="G149" s="8"/>
      <c r="H149" s="1"/>
      <c r="I149" s="28"/>
      <c r="J149" s="28"/>
      <c r="K149" s="28"/>
      <c r="L149" s="28"/>
      <c r="M149" s="1"/>
    </row>
    <row r="150" spans="1:13" ht="12.75">
      <c r="A150" s="1"/>
      <c r="B150" s="1"/>
      <c r="C150" s="1"/>
      <c r="D150" s="1"/>
      <c r="E150" s="1"/>
      <c r="F150" s="1"/>
      <c r="G150" s="8"/>
      <c r="H150" s="1"/>
      <c r="I150" s="28"/>
      <c r="J150" s="28"/>
      <c r="K150" s="28"/>
      <c r="L150" s="28"/>
      <c r="M150" s="1"/>
    </row>
    <row r="151" spans="1:13" ht="12.75">
      <c r="A151" s="1"/>
      <c r="B151" s="1"/>
      <c r="C151" s="1"/>
      <c r="D151" s="1"/>
      <c r="E151" s="1"/>
      <c r="F151" s="1"/>
      <c r="G151" s="8"/>
      <c r="H151" s="1"/>
      <c r="I151" s="28"/>
      <c r="J151" s="28"/>
      <c r="K151" s="28"/>
      <c r="L151" s="28"/>
      <c r="M151" s="1"/>
    </row>
    <row r="152" spans="1:13" ht="12.75">
      <c r="A152" s="1"/>
      <c r="B152" s="1"/>
      <c r="C152" s="1"/>
      <c r="D152" s="1"/>
      <c r="E152" s="1"/>
      <c r="F152" s="1"/>
      <c r="G152" s="8"/>
      <c r="H152" s="1"/>
      <c r="I152" s="28"/>
      <c r="J152" s="28"/>
      <c r="K152" s="28"/>
      <c r="L152" s="28"/>
      <c r="M152" s="1"/>
    </row>
    <row r="153" spans="1:13" ht="12.75">
      <c r="A153" s="1"/>
      <c r="B153" s="1"/>
      <c r="C153" s="1"/>
      <c r="D153" s="1"/>
      <c r="E153" s="1"/>
      <c r="F153" s="1"/>
      <c r="G153" s="8"/>
      <c r="H153" s="1"/>
      <c r="I153" s="28"/>
      <c r="J153" s="28"/>
      <c r="K153" s="28"/>
      <c r="L153" s="28"/>
      <c r="M153" s="1"/>
    </row>
    <row r="154" spans="1:13" ht="12.75">
      <c r="A154" s="1"/>
      <c r="B154" s="1"/>
      <c r="C154" s="1"/>
      <c r="D154" s="1"/>
      <c r="E154" s="1"/>
      <c r="F154" s="1"/>
      <c r="G154" s="8"/>
      <c r="H154" s="1"/>
      <c r="I154" s="28"/>
      <c r="J154" s="28"/>
      <c r="K154" s="28"/>
      <c r="L154" s="28"/>
      <c r="M154" s="1"/>
    </row>
    <row r="155" spans="1:13" ht="12.75">
      <c r="A155" s="1"/>
      <c r="B155" s="1"/>
      <c r="C155" s="1"/>
      <c r="D155" s="1"/>
      <c r="E155" s="1"/>
      <c r="F155" s="1"/>
      <c r="G155" s="8"/>
      <c r="H155" s="1"/>
      <c r="I155" s="28"/>
      <c r="J155" s="28"/>
      <c r="K155" s="28"/>
      <c r="L155" s="28"/>
      <c r="M155" s="1"/>
    </row>
    <row r="156" spans="1:13" ht="12.75">
      <c r="A156" s="1"/>
      <c r="B156" s="1"/>
      <c r="C156" s="1"/>
      <c r="D156" s="1"/>
      <c r="E156" s="1"/>
      <c r="F156" s="1"/>
      <c r="G156" s="8"/>
      <c r="H156" s="1"/>
      <c r="I156" s="28"/>
      <c r="J156" s="28"/>
      <c r="K156" s="28"/>
      <c r="L156" s="28"/>
      <c r="M156" s="1"/>
    </row>
    <row r="157" spans="1:13" ht="12.75">
      <c r="A157" s="1"/>
      <c r="B157" s="1"/>
      <c r="C157" s="1"/>
      <c r="D157" s="1"/>
      <c r="E157" s="1"/>
      <c r="F157" s="1"/>
      <c r="G157" s="8"/>
      <c r="H157" s="1"/>
      <c r="I157" s="28"/>
      <c r="J157" s="28"/>
      <c r="K157" s="28"/>
      <c r="L157" s="28"/>
      <c r="M157" s="1"/>
    </row>
    <row r="158" spans="1:13" ht="12.75">
      <c r="A158" s="1"/>
      <c r="B158" s="1"/>
      <c r="C158" s="1"/>
      <c r="D158" s="1"/>
      <c r="E158" s="1"/>
      <c r="F158" s="1"/>
      <c r="G158" s="8"/>
      <c r="H158" s="1"/>
      <c r="I158" s="28"/>
      <c r="J158" s="28"/>
      <c r="K158" s="28"/>
      <c r="L158" s="28"/>
      <c r="M158" s="1"/>
    </row>
  </sheetData>
  <sheetProtection/>
  <mergeCells count="77">
    <mergeCell ref="H1:M1"/>
    <mergeCell ref="A2:M2"/>
    <mergeCell ref="A3:A4"/>
    <mergeCell ref="B3:B4"/>
    <mergeCell ref="C3:C4"/>
    <mergeCell ref="D3:D4"/>
    <mergeCell ref="E3:E4"/>
    <mergeCell ref="F3:K3"/>
    <mergeCell ref="M3:M4"/>
    <mergeCell ref="A6:M6"/>
    <mergeCell ref="A7:A12"/>
    <mergeCell ref="B7:B12"/>
    <mergeCell ref="C7:C12"/>
    <mergeCell ref="D7:D12"/>
    <mergeCell ref="M7:M12"/>
    <mergeCell ref="A13:M13"/>
    <mergeCell ref="A14:A19"/>
    <mergeCell ref="B14:B19"/>
    <mergeCell ref="C14:C19"/>
    <mergeCell ref="D14:D19"/>
    <mergeCell ref="M14:M19"/>
    <mergeCell ref="A20:M20"/>
    <mergeCell ref="A21:A26"/>
    <mergeCell ref="B21:B26"/>
    <mergeCell ref="C21:C26"/>
    <mergeCell ref="D21:D26"/>
    <mergeCell ref="M21:M26"/>
    <mergeCell ref="A27:M27"/>
    <mergeCell ref="A28:A33"/>
    <mergeCell ref="B28:B33"/>
    <mergeCell ref="C28:C33"/>
    <mergeCell ref="D28:D33"/>
    <mergeCell ref="M28:M33"/>
    <mergeCell ref="A34:A45"/>
    <mergeCell ref="B34:B45"/>
    <mergeCell ref="C34:C45"/>
    <mergeCell ref="D34:D45"/>
    <mergeCell ref="M34:M39"/>
    <mergeCell ref="M40:M45"/>
    <mergeCell ref="M70:M75"/>
    <mergeCell ref="A46:A63"/>
    <mergeCell ref="B46:B63"/>
    <mergeCell ref="C46:C63"/>
    <mergeCell ref="D46:D63"/>
    <mergeCell ref="M46:M51"/>
    <mergeCell ref="M52:M57"/>
    <mergeCell ref="M58:M63"/>
    <mergeCell ref="F76:F77"/>
    <mergeCell ref="A64:A69"/>
    <mergeCell ref="B64:B69"/>
    <mergeCell ref="C64:C69"/>
    <mergeCell ref="D64:D69"/>
    <mergeCell ref="M64:M69"/>
    <mergeCell ref="A70:A75"/>
    <mergeCell ref="B70:B75"/>
    <mergeCell ref="C70:C75"/>
    <mergeCell ref="D70:D75"/>
    <mergeCell ref="H76:H82"/>
    <mergeCell ref="I76:I82"/>
    <mergeCell ref="J76:J82"/>
    <mergeCell ref="K76:K82"/>
    <mergeCell ref="L76:L77"/>
    <mergeCell ref="A76:A93"/>
    <mergeCell ref="B76:B93"/>
    <mergeCell ref="C76:C93"/>
    <mergeCell ref="D76:D93"/>
    <mergeCell ref="E76:E82"/>
    <mergeCell ref="A100:D105"/>
    <mergeCell ref="M100:M105"/>
    <mergeCell ref="I108:K108"/>
    <mergeCell ref="M76:M93"/>
    <mergeCell ref="A94:A99"/>
    <mergeCell ref="B94:B99"/>
    <mergeCell ref="C94:C99"/>
    <mergeCell ref="D94:D99"/>
    <mergeCell ref="M94:M99"/>
    <mergeCell ref="G76:G77"/>
  </mergeCells>
  <printOptions/>
  <pageMargins left="0.25" right="0.25" top="0.75" bottom="0.14854166666666666" header="0.3" footer="0.3"/>
  <pageSetup fitToHeight="0" fitToWidth="1" horizontalDpi="600" verticalDpi="600" orientation="landscape" paperSize="9" scale="58" r:id="rId1"/>
  <rowBreaks count="1" manualBreakCount="1">
    <brk id="5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5" t="s">
        <v>28</v>
      </c>
      <c r="C1" s="16"/>
      <c r="D1" s="21"/>
      <c r="E1" s="21"/>
    </row>
    <row r="2" spans="2:5" ht="12.75">
      <c r="B2" s="15" t="s">
        <v>29</v>
      </c>
      <c r="C2" s="16"/>
      <c r="D2" s="21"/>
      <c r="E2" s="21"/>
    </row>
    <row r="3" spans="2:5" ht="12.75">
      <c r="B3" s="17"/>
      <c r="C3" s="17"/>
      <c r="D3" s="22"/>
      <c r="E3" s="22"/>
    </row>
    <row r="4" spans="2:5" ht="38.25">
      <c r="B4" s="18" t="s">
        <v>30</v>
      </c>
      <c r="C4" s="17"/>
      <c r="D4" s="22"/>
      <c r="E4" s="22"/>
    </row>
    <row r="5" spans="2:5" ht="12.75">
      <c r="B5" s="17"/>
      <c r="C5" s="17"/>
      <c r="D5" s="22"/>
      <c r="E5" s="22"/>
    </row>
    <row r="6" spans="2:5" ht="25.5">
      <c r="B6" s="15" t="s">
        <v>31</v>
      </c>
      <c r="C6" s="16"/>
      <c r="D6" s="21"/>
      <c r="E6" s="23" t="s">
        <v>32</v>
      </c>
    </row>
    <row r="7" spans="2:5" ht="13.5" thickBot="1">
      <c r="B7" s="17"/>
      <c r="C7" s="17"/>
      <c r="D7" s="22"/>
      <c r="E7" s="22"/>
    </row>
    <row r="8" spans="2:5" ht="39" thickBot="1">
      <c r="B8" s="19" t="s">
        <v>33</v>
      </c>
      <c r="C8" s="20"/>
      <c r="D8" s="24"/>
      <c r="E8" s="25">
        <v>12</v>
      </c>
    </row>
    <row r="9" spans="2:5" ht="12.75">
      <c r="B9" s="17"/>
      <c r="C9" s="17"/>
      <c r="D9" s="22"/>
      <c r="E9" s="22"/>
    </row>
    <row r="10" spans="2:5" ht="12.7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Виктория</cp:lastModifiedBy>
  <cp:lastPrinted>2023-06-02T12:22:48Z</cp:lastPrinted>
  <dcterms:created xsi:type="dcterms:W3CDTF">2013-10-17T12:11:02Z</dcterms:created>
  <dcterms:modified xsi:type="dcterms:W3CDTF">2023-06-02T12:25:50Z</dcterms:modified>
  <cp:category/>
  <cp:version/>
  <cp:contentType/>
  <cp:contentStatus/>
</cp:coreProperties>
</file>