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1"/>
  </bookViews>
  <sheets>
    <sheet name="прил 3" sheetId="1" r:id="rId1"/>
    <sheet name="прил 4" sheetId="2" r:id="rId2"/>
  </sheets>
  <definedNames>
    <definedName name="_xlnm.Print_Area" localSheetId="1">'прил 4'!$A$1:$L$155</definedName>
  </definedNames>
  <calcPr fullCalcOnLoad="1"/>
</workbook>
</file>

<file path=xl/sharedStrings.xml><?xml version="1.0" encoding="utf-8"?>
<sst xmlns="http://schemas.openxmlformats.org/spreadsheetml/2006/main" count="996" uniqueCount="178">
  <si>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</si>
  <si>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</si>
  <si>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</si>
  <si>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</si>
  <si>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</si>
  <si>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</si>
  <si>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</si>
  <si>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</si>
  <si>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</si>
  <si>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</si>
  <si>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</si>
  <si>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</si>
  <si>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11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</si>
  <si>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</si>
  <si>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</si>
  <si>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</si>
  <si>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</si>
  <si>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</si>
  <si>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05</t>
  </si>
  <si>
    <t>Другие вопросы в области национальной экономики</t>
  </si>
  <si>
    <t>ЖИЛИЩНО-КОММУНАЛЬНОЕ ХОЗЯЙСТВО</t>
  </si>
  <si>
    <t>Раздел</t>
  </si>
  <si>
    <t>Подраздел</t>
  </si>
  <si>
    <t>Вид расходов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</si>
  <si>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</si>
  <si>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</si>
  <si>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</si>
  <si>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</si>
  <si>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</si>
  <si>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Расходы на содержание органов местного самоуправления и обеспечение их функций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</si>
  <si>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</si>
  <si>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</si>
  <si>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</si>
  <si>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</si>
  <si>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</si>
  <si>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</si>
  <si>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</si>
  <si>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</si>
  <si>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Обеспечение функционирования Главы муниципального образования</t>
  </si>
  <si>
    <t>Расходы в области землеустройства и землепользования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</si>
  <si>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</si>
  <si>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</si>
  <si>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</si>
  <si>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 xml:space="preserve">Мероприятия по землеустройству и землепользованию </t>
  </si>
  <si>
    <t>00</t>
  </si>
  <si>
    <t>НАЦИОНАЛЬНАЯ ОБОРОНА</t>
  </si>
  <si>
    <t>Расходы в области мобилизационной и вневойсковой подготовки</t>
  </si>
  <si>
    <t>Глава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</si>
  <si>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</si>
  <si>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</si>
  <si>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540</t>
  </si>
  <si>
    <t>90 0 00 00000</t>
  </si>
  <si>
    <t>90 1 00 00000</t>
  </si>
  <si>
    <t>90 1 00 90010</t>
  </si>
  <si>
    <t>90 2 00 00000</t>
  </si>
  <si>
    <t>90 2 00 90010</t>
  </si>
  <si>
    <t>93 0 00 91400</t>
  </si>
  <si>
    <t>60 0 00 00000</t>
  </si>
  <si>
    <t>60 0 00 51180</t>
  </si>
  <si>
    <t>94 2 00 91510</t>
  </si>
  <si>
    <t>96 1 00 00000</t>
  </si>
  <si>
    <t>96 1 00 91520</t>
  </si>
  <si>
    <t>97 3 00 91610</t>
  </si>
  <si>
    <t>97 3 00 91650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</si>
  <si>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</si>
  <si>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</si>
  <si>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90 1 00 90010 </t>
  </si>
  <si>
    <t xml:space="preserve">Фонд оплаты труда государственных (муниципальных) органов </t>
  </si>
  <si>
    <t>853</t>
  </si>
  <si>
    <t>Уплата иных платежей</t>
  </si>
  <si>
    <t xml:space="preserve"> </t>
  </si>
  <si>
    <t>00 0 00 00000</t>
  </si>
  <si>
    <t>Назначено, руб.</t>
  </si>
  <si>
    <t>Исполнено, руб.</t>
  </si>
  <si>
    <t>% исполнения</t>
  </si>
  <si>
    <t>Физическая культура и спорт</t>
  </si>
  <si>
    <t>Массовый спорт</t>
  </si>
  <si>
    <t>13</t>
  </si>
  <si>
    <t>Прочая закупка товаров, работ и услуг для обеспечения государственных (муниципальных) нужд</t>
  </si>
  <si>
    <t>02 0 20 98420</t>
  </si>
  <si>
    <t>200</t>
  </si>
  <si>
    <t>Закупка товаров, работ и услуг для обеспечения государственных (муниципальных) нужд</t>
  </si>
  <si>
    <t>Коммунальное хозяйство</t>
  </si>
  <si>
    <t>Мероприятия в области коммунального хозяйства</t>
  </si>
  <si>
    <t>Обеспечение мероприятий в области коммунального хозяйства в рамках принятых полномочий</t>
  </si>
  <si>
    <t>97 2 00 83140</t>
  </si>
  <si>
    <t>Резервный фонд администрации МО "Шангальское"</t>
  </si>
  <si>
    <t xml:space="preserve">Прочая закупка товаров, работ и услуг </t>
  </si>
  <si>
    <t>Культура</t>
  </si>
  <si>
    <t>Муниципальная программа "Развитие культуры на территории муниципального образования "Шангальское" Устьянского района Архангельской области"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</si>
  <si>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</si>
  <si>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</si>
  <si>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закупки товаров, работ и услуг для обеспечения государственных (муниципальных) нужд</t>
  </si>
  <si>
    <t>240</t>
  </si>
  <si>
    <t>97 2 00 91580</t>
  </si>
  <si>
    <t>08</t>
  </si>
  <si>
    <t>02 0 20 00000</t>
  </si>
  <si>
    <t>02 0 20 88310</t>
  </si>
  <si>
    <t>Реализация муниципальной программы "Развитие культуры на территории муниципального образования "Шангальское" Устьянского района Архангельской области"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</si>
  <si>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</si>
  <si>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</si>
  <si>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</si>
  <si>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</si>
  <si>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</si>
  <si>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</si>
  <si>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</si>
  <si>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300</t>
  </si>
  <si>
    <t>Закупка энергетических ресурсов</t>
  </si>
  <si>
    <t>247</t>
  </si>
  <si>
    <t>851</t>
  </si>
  <si>
    <t>Уплата земельного налога</t>
  </si>
  <si>
    <t>07</t>
  </si>
  <si>
    <t>Другие общегосударственные вопросы</t>
  </si>
  <si>
    <t>Расходы в области имущества</t>
  </si>
  <si>
    <t>95 0 00 88420</t>
  </si>
  <si>
    <t>95 0 00 91540</t>
  </si>
  <si>
    <t>Закупка знергетических ресурсов</t>
  </si>
  <si>
    <t>Муниципальная программа "Обеспечение первичных мер пожарной безопасности на 2019-2021 годы в муниципальном образовании "Шангальское" Устьянского района Архангельской области</t>
  </si>
  <si>
    <t>04 0 00 00000</t>
  </si>
  <si>
    <t>04 0 00 91510</t>
  </si>
  <si>
    <t>Реализация программы "Обеспечение первичных мер пожарной безопасности на 2019-2021 годы в муниципальном образовании "Шангальское" Устьянского района Архангельской области</t>
  </si>
  <si>
    <t>97 2 00 00000</t>
  </si>
  <si>
    <t>Осуществление мероприятий в сфере коммунального хозяйства за счет средств бюджета поселения</t>
  </si>
  <si>
    <t>Мероприятия в сфере благоустройства</t>
  </si>
  <si>
    <t>закупка энергетических ресурсов</t>
  </si>
  <si>
    <t>Другие вопросы в области жилищно-коммунального хозяйства</t>
  </si>
  <si>
    <t>Резервный фонд правительства Архангельской области</t>
  </si>
  <si>
    <t xml:space="preserve">Мероприятия в области жилищно-коммунального хозяйства </t>
  </si>
  <si>
    <t xml:space="preserve">Осуществление мероприятий в области жилищно- коммунального хозяйства за счет средств местного бюджета </t>
  </si>
  <si>
    <t>На выполнение работ по разработке проектно-сметной документации  по объекту "Строительство каналализационно-очистных сооружений с .Шангалы</t>
  </si>
  <si>
    <t>67 0 00 71400</t>
  </si>
  <si>
    <t>97 4 00 00000</t>
  </si>
  <si>
    <t>97 4 00 84120</t>
  </si>
  <si>
    <t>97 4 00 86641</t>
  </si>
  <si>
    <t>Охрана окружающей среды</t>
  </si>
  <si>
    <t>Муниципальная программа"Использование и охрана земельнаходящихся в муниципальной собственности муниципального образования "Шангальское" на 2020-2022годы"</t>
  </si>
  <si>
    <t>Другие вопросы в области охраны окружающей среды</t>
  </si>
  <si>
    <t>0 00 00000</t>
  </si>
  <si>
    <t>Реализация муниципальной программы"Использование и охрана земельнаходящихся в муниципальной собственности муниципального образования "Шангальское" на 2020-2022годы"</t>
  </si>
  <si>
    <t>91530</t>
  </si>
  <si>
    <t>Образование</t>
  </si>
  <si>
    <t>Молодежная политика</t>
  </si>
  <si>
    <t>Муниципальная программа"организация работы с молодежью на территории Шангальского  сельскогопоселения"</t>
  </si>
  <si>
    <t>Осуществление мероприятий по реализации программы "Организация работы с молодежью на территории Шангальского сельского поскеления"</t>
  </si>
  <si>
    <t>03 0 00 00000</t>
  </si>
  <si>
    <t>03 0 00 98410</t>
  </si>
  <si>
    <t>Другие вопросы в области социальной политики</t>
  </si>
  <si>
    <t>Муниципальная программа "Организация работы с лицами старшего возраста на территории Шангальского сельского поселения</t>
  </si>
  <si>
    <t>Реализация муниципальной программы "Организация работы с лицами старшего возраста на территории Шангальского сельского поселения</t>
  </si>
  <si>
    <t>07 0 00 00000</t>
  </si>
  <si>
    <t>07 0 00 91420</t>
  </si>
  <si>
    <t>90 2 00 78793</t>
  </si>
  <si>
    <t>Муниципальный финансовыйс контроль</t>
  </si>
  <si>
    <t>92 4 00 00000</t>
  </si>
  <si>
    <t>92 4 00 98920</t>
  </si>
  <si>
    <t>500</t>
  </si>
  <si>
    <t xml:space="preserve">межбюджетные трансферты </t>
  </si>
  <si>
    <t xml:space="preserve">Муниципальная программа "Развитие физической культуры и спорта в муниципального образования "Шангальское" на 2018-2022 г.г." </t>
  </si>
  <si>
    <t>Выходное пособие</t>
  </si>
  <si>
    <t>90 2 00 S6450</t>
  </si>
  <si>
    <t>Межбюджетные трансферты</t>
  </si>
  <si>
    <t>9020090010</t>
  </si>
  <si>
    <t>Резервные средства</t>
  </si>
  <si>
    <t>Резервный фонд</t>
  </si>
  <si>
    <t>9300091400</t>
  </si>
  <si>
    <t>870</t>
  </si>
  <si>
    <t>Резервный фонд Администрации Шангалы</t>
  </si>
  <si>
    <t>8700081400</t>
  </si>
  <si>
    <t>Мобилизационная и вневойсковая подготовка за счет местного бюджета</t>
  </si>
  <si>
    <t>ПСД центральный парк с Шангалы из резервного фонда администрации Устьянский муниципальный район</t>
  </si>
  <si>
    <t xml:space="preserve">ПСД центральный парк с Шангалы </t>
  </si>
  <si>
    <t>ОБРАЗОВАНИЕ</t>
  </si>
  <si>
    <t>КУЛЬТУРА</t>
  </si>
  <si>
    <t>97 0 04 76410</t>
  </si>
  <si>
    <t xml:space="preserve">Отчет об исполнении бюджета сельского поселения  «Шангальское»  Устьянского муниципального района Архангельской области по расходам за 2022 год по разделам, подразделам классификации расходов бюджетов Российской Федерации </t>
  </si>
  <si>
    <t xml:space="preserve">Отчет по ведомственной структуре расходов сельского поселения  «Шангальское»  Устьянского муниципального района Архангельской области за 2022 год   </t>
  </si>
  <si>
    <t>Приложение № 3 к решению Совета депутатов МО " Шангальское "           от 22  июня 2022 г. № 135</t>
  </si>
  <si>
    <t xml:space="preserve">Приложение № 4 к решению сессии первого созыва Собрания депутатов Устьянского муниципального округа № 135 от 22 июня 2023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</si>
</sst>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0"/>
      <color rgb="FFFF0000"/>
      <name val="Arial Cyr"/>
      <family val="0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6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7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87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0" fillId="0" borderId="11" xfId="0" applyFont="1" applyBorder="1" applyAlignment="1">
      <alignment/>
    </xf>
    <xf numFmtId="4" fontId="10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11" fillId="0" borderId="11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9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60" fillId="0" borderId="0" xfId="0" applyFont="1" applyAlignment="1">
      <alignment/>
    </xf>
    <xf numFmtId="4" fontId="14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2">
      <selection activeCell="K6" sqref="K6"/>
    </sheetView>
  </sheetViews>
  <sheetFormatPr defaultColWidth="9.00390625" defaultRowHeight="12.75"/>
  <cols>
    <col min="1" max="1" width="0.2421875" style="0" customWidth="1"/>
    <col min="2" max="2" width="49.00390625" style="0" customWidth="1"/>
    <col min="3" max="3" width="4.625" style="0" customWidth="1"/>
    <col min="4" max="4" width="5.625" style="0" customWidth="1"/>
    <col min="5" max="5" width="14.75390625" style="2" customWidth="1"/>
    <col min="6" max="6" width="18.375" style="0" hidden="1" customWidth="1"/>
    <col min="7" max="7" width="13.375" style="1" hidden="1" customWidth="1"/>
    <col min="8" max="8" width="17.75390625" style="1" customWidth="1"/>
    <col min="9" max="9" width="12.375" style="1" customWidth="1"/>
    <col min="10" max="10" width="10.125" style="0" bestFit="1" customWidth="1"/>
    <col min="16" max="16" width="21.75390625" style="0" customWidth="1"/>
  </cols>
  <sheetData>
    <row r="1" spans="3:5" ht="12.75" customHeight="1" hidden="1">
      <c r="C1" s="84"/>
      <c r="D1" s="84"/>
      <c r="E1" s="84"/>
    </row>
    <row r="2" spans="2:9" ht="62.25" customHeight="1">
      <c r="B2" s="71"/>
      <c r="C2" s="71"/>
      <c r="D2" s="71"/>
      <c r="E2" s="71"/>
      <c r="F2" s="71"/>
      <c r="G2" s="71"/>
      <c r="H2" s="89" t="s">
        <v>176</v>
      </c>
      <c r="I2" s="89"/>
    </row>
    <row r="3" spans="2:9" ht="57.75" customHeight="1">
      <c r="B3" s="85" t="s">
        <v>174</v>
      </c>
      <c r="C3" s="85"/>
      <c r="D3" s="85"/>
      <c r="E3" s="85"/>
      <c r="F3" s="85"/>
      <c r="G3" s="85"/>
      <c r="H3" s="85"/>
      <c r="I3" s="85"/>
    </row>
    <row r="4" spans="2:9" ht="12.75">
      <c r="B4" s="8"/>
      <c r="C4" s="8"/>
      <c r="D4" s="8"/>
      <c r="E4" s="9"/>
      <c r="F4" s="8"/>
      <c r="G4" s="10"/>
      <c r="H4" s="10"/>
      <c r="I4" s="10"/>
    </row>
    <row r="5" spans="2:9" ht="23.25" customHeight="1">
      <c r="B5" s="86" t="s">
        <v>0</v>
      </c>
      <c r="C5" s="87" t="s">
        <v>21</v>
      </c>
      <c r="D5" s="87" t="s">
        <v>22</v>
      </c>
      <c r="E5" s="88" t="s">
        <v>2</v>
      </c>
      <c r="F5" s="88"/>
      <c r="G5" s="88"/>
      <c r="H5" s="88"/>
      <c r="I5" s="82" t="s">
        <v>74</v>
      </c>
    </row>
    <row r="6" spans="2:9" ht="25.5" customHeight="1">
      <c r="B6" s="86"/>
      <c r="C6" s="87"/>
      <c r="D6" s="87"/>
      <c r="E6" s="47" t="s">
        <v>72</v>
      </c>
      <c r="F6" s="49"/>
      <c r="G6" s="49"/>
      <c r="H6" s="48" t="s">
        <v>73</v>
      </c>
      <c r="I6" s="83"/>
    </row>
    <row r="7" spans="2:9" ht="12.75">
      <c r="B7" s="11">
        <v>1</v>
      </c>
      <c r="C7" s="11">
        <v>3</v>
      </c>
      <c r="D7" s="11">
        <v>4</v>
      </c>
      <c r="E7" s="12">
        <v>6</v>
      </c>
      <c r="F7" s="12">
        <v>7</v>
      </c>
      <c r="G7" s="44"/>
      <c r="H7" s="13"/>
      <c r="I7" s="13"/>
    </row>
    <row r="8" spans="2:9" s="2" customFormat="1" ht="12.75">
      <c r="B8" s="14" t="s">
        <v>4</v>
      </c>
      <c r="C8" s="15" t="s">
        <v>5</v>
      </c>
      <c r="D8" s="15" t="s">
        <v>44</v>
      </c>
      <c r="E8" s="17">
        <f>E9+E10+E11+E12+E13</f>
        <v>9566361</v>
      </c>
      <c r="F8" s="17">
        <f>F9+F10+F11+F12+F13</f>
        <v>0</v>
      </c>
      <c r="G8" s="17">
        <f>G9+G10+G11+G12+G13</f>
        <v>29651</v>
      </c>
      <c r="H8" s="17">
        <f>H9+H10+H11+H12+H13</f>
        <v>8709798.57</v>
      </c>
      <c r="I8" s="29">
        <f>H8/E8*100</f>
        <v>91.0460996610937</v>
      </c>
    </row>
    <row r="9" spans="2:9" s="78" customFormat="1" ht="25.5" customHeight="1">
      <c r="B9" s="22" t="s">
        <v>6</v>
      </c>
      <c r="C9" s="16" t="s">
        <v>5</v>
      </c>
      <c r="D9" s="16" t="s">
        <v>7</v>
      </c>
      <c r="E9" s="23">
        <f>'прил 4'!H9</f>
        <v>1122710.9</v>
      </c>
      <c r="F9" s="23">
        <f>'прил 4'!I9</f>
        <v>0</v>
      </c>
      <c r="G9" s="23">
        <f>'прил 4'!J9</f>
        <v>29651</v>
      </c>
      <c r="H9" s="23">
        <f>'прил 4'!K9</f>
        <v>1089564.25</v>
      </c>
      <c r="I9" s="24">
        <f aca="true" t="shared" si="0" ref="I9:I41">H9/E9*100</f>
        <v>97.0476237471285</v>
      </c>
    </row>
    <row r="10" spans="2:10" s="78" customFormat="1" ht="54" customHeight="1">
      <c r="B10" s="22" t="s">
        <v>9</v>
      </c>
      <c r="C10" s="16" t="s">
        <v>5</v>
      </c>
      <c r="D10" s="16" t="s">
        <v>10</v>
      </c>
      <c r="E10" s="23">
        <f>'прил 4'!H16</f>
        <v>8355478.1</v>
      </c>
      <c r="F10" s="23">
        <f>'прил 4'!I16</f>
        <v>0</v>
      </c>
      <c r="G10" s="23">
        <f>'прил 4'!J16</f>
        <v>0</v>
      </c>
      <c r="H10" s="23">
        <f>'прил 4'!K16</f>
        <v>7549572.32</v>
      </c>
      <c r="I10" s="24">
        <f t="shared" si="0"/>
        <v>90.35476162638737</v>
      </c>
      <c r="J10" s="7"/>
    </row>
    <row r="11" spans="2:9" s="78" customFormat="1" ht="38.25" customHeight="1">
      <c r="B11" s="22" t="s">
        <v>48</v>
      </c>
      <c r="C11" s="16" t="s">
        <v>5</v>
      </c>
      <c r="D11" s="16" t="s">
        <v>11</v>
      </c>
      <c r="E11" s="23">
        <f>'прил 4'!H35</f>
        <v>6662</v>
      </c>
      <c r="F11" s="23">
        <f>'прил 4'!I35</f>
        <v>0</v>
      </c>
      <c r="G11" s="23">
        <f>'прил 4'!J35</f>
        <v>0</v>
      </c>
      <c r="H11" s="23">
        <f>'прил 4'!K35</f>
        <v>6662</v>
      </c>
      <c r="I11" s="24">
        <f t="shared" si="0"/>
        <v>100</v>
      </c>
    </row>
    <row r="12" spans="2:9" s="78" customFormat="1" ht="24" customHeight="1">
      <c r="B12" s="22" t="s">
        <v>163</v>
      </c>
      <c r="C12" s="16" t="s">
        <v>5</v>
      </c>
      <c r="D12" s="16" t="s">
        <v>12</v>
      </c>
      <c r="E12" s="23">
        <f>'прил 4'!H40</f>
        <v>10000</v>
      </c>
      <c r="F12" s="23">
        <f>'прил 4'!I40</f>
        <v>0</v>
      </c>
      <c r="G12" s="23">
        <f>'прил 4'!J40</f>
        <v>0</v>
      </c>
      <c r="H12" s="23">
        <f>'прил 4'!K40</f>
        <v>0</v>
      </c>
      <c r="I12" s="24">
        <f t="shared" si="0"/>
        <v>0</v>
      </c>
    </row>
    <row r="13" spans="2:9" s="78" customFormat="1" ht="21.75" customHeight="1">
      <c r="B13" s="30" t="s">
        <v>112</v>
      </c>
      <c r="C13" s="16" t="s">
        <v>5</v>
      </c>
      <c r="D13" s="16" t="s">
        <v>77</v>
      </c>
      <c r="E13" s="23">
        <f>'прил 4'!H43</f>
        <v>71510</v>
      </c>
      <c r="F13" s="23">
        <f>'прил 4'!I43</f>
        <v>0</v>
      </c>
      <c r="G13" s="23">
        <f>'прил 4'!J43</f>
        <v>0</v>
      </c>
      <c r="H13" s="23">
        <f>'прил 4'!K43</f>
        <v>64000</v>
      </c>
      <c r="I13" s="24">
        <f t="shared" si="0"/>
        <v>89.49797231156481</v>
      </c>
    </row>
    <row r="14" spans="2:9" s="2" customFormat="1" ht="14.25" customHeight="1">
      <c r="B14" s="31" t="s">
        <v>45</v>
      </c>
      <c r="C14" s="15" t="s">
        <v>7</v>
      </c>
      <c r="D14" s="15" t="s">
        <v>44</v>
      </c>
      <c r="E14" s="20">
        <f>E15</f>
        <v>599478.21</v>
      </c>
      <c r="F14" s="24"/>
      <c r="G14" s="50"/>
      <c r="H14" s="56">
        <f>H15</f>
        <v>588087.26</v>
      </c>
      <c r="I14" s="29">
        <f t="shared" si="0"/>
        <v>98.09985587299329</v>
      </c>
    </row>
    <row r="15" spans="2:9" s="78" customFormat="1" ht="15.75" customHeight="1">
      <c r="B15" s="30" t="s">
        <v>27</v>
      </c>
      <c r="C15" s="16" t="s">
        <v>7</v>
      </c>
      <c r="D15" s="16" t="s">
        <v>8</v>
      </c>
      <c r="E15" s="23">
        <f>'прил 4'!H47</f>
        <v>599478.21</v>
      </c>
      <c r="F15" s="23">
        <f>'прил 4'!I47</f>
        <v>0</v>
      </c>
      <c r="G15" s="23">
        <f>'прил 4'!J47</f>
        <v>0</v>
      </c>
      <c r="H15" s="23">
        <f>'прил 4'!K47</f>
        <v>588087.26</v>
      </c>
      <c r="I15" s="24">
        <f t="shared" si="0"/>
        <v>98.09985587299329</v>
      </c>
    </row>
    <row r="16" spans="2:9" s="2" customFormat="1" ht="30.75" customHeight="1" hidden="1">
      <c r="B16" s="31" t="s">
        <v>46</v>
      </c>
      <c r="C16" s="15" t="s">
        <v>7</v>
      </c>
      <c r="D16" s="15" t="s">
        <v>8</v>
      </c>
      <c r="E16" s="17">
        <f>E17</f>
        <v>460608.21</v>
      </c>
      <c r="F16" s="29"/>
      <c r="G16" s="59"/>
      <c r="H16" s="56">
        <f>H17</f>
        <v>460608.21</v>
      </c>
      <c r="I16" s="29">
        <f t="shared" si="0"/>
        <v>100</v>
      </c>
    </row>
    <row r="17" spans="2:9" s="2" customFormat="1" ht="30.75" customHeight="1" hidden="1">
      <c r="B17" s="30" t="s">
        <v>28</v>
      </c>
      <c r="C17" s="16" t="s">
        <v>7</v>
      </c>
      <c r="D17" s="16" t="s">
        <v>8</v>
      </c>
      <c r="E17" s="18">
        <f>E18+E19+E20+E21+E22</f>
        <v>460608.21</v>
      </c>
      <c r="F17" s="18" t="e">
        <f>F18+F19+F20+F21+F22+#REF!</f>
        <v>#REF!</v>
      </c>
      <c r="G17" s="18" t="e">
        <f>G18+G19+G20+G21+G22+#REF!</f>
        <v>#REF!</v>
      </c>
      <c r="H17" s="18">
        <f>H18+H19+H20+H21+H22</f>
        <v>460608.21</v>
      </c>
      <c r="I17" s="24">
        <f t="shared" si="0"/>
        <v>100</v>
      </c>
    </row>
    <row r="18" spans="2:10" s="2" customFormat="1" ht="25.5" customHeight="1" hidden="1">
      <c r="B18" s="22" t="s">
        <v>67</v>
      </c>
      <c r="C18" s="16" t="s">
        <v>7</v>
      </c>
      <c r="D18" s="16" t="s">
        <v>8</v>
      </c>
      <c r="E18" s="23">
        <v>355245.77</v>
      </c>
      <c r="F18" s="24"/>
      <c r="G18" s="50"/>
      <c r="H18" s="23">
        <v>355245.77</v>
      </c>
      <c r="I18" s="24">
        <f t="shared" si="0"/>
        <v>100</v>
      </c>
      <c r="J18" s="42"/>
    </row>
    <row r="19" spans="2:10" s="2" customFormat="1" ht="40.5" customHeight="1" hidden="1">
      <c r="B19" s="22" t="s">
        <v>64</v>
      </c>
      <c r="C19" s="16" t="s">
        <v>7</v>
      </c>
      <c r="D19" s="16" t="s">
        <v>8</v>
      </c>
      <c r="E19" s="23">
        <v>103362.44</v>
      </c>
      <c r="F19" s="24"/>
      <c r="G19" s="50"/>
      <c r="H19" s="23">
        <v>103362.44</v>
      </c>
      <c r="I19" s="24">
        <f t="shared" si="0"/>
        <v>100</v>
      </c>
      <c r="J19" s="42"/>
    </row>
    <row r="20" spans="2:10" s="2" customFormat="1" ht="0.75" customHeight="1" hidden="1">
      <c r="B20" s="22" t="s">
        <v>31</v>
      </c>
      <c r="C20" s="16" t="s">
        <v>7</v>
      </c>
      <c r="D20" s="16" t="s">
        <v>8</v>
      </c>
      <c r="E20" s="23">
        <v>0</v>
      </c>
      <c r="F20" s="24"/>
      <c r="G20" s="50"/>
      <c r="H20" s="23">
        <v>0</v>
      </c>
      <c r="I20" s="24" t="e">
        <f t="shared" si="0"/>
        <v>#DIV/0!</v>
      </c>
      <c r="J20" s="42"/>
    </row>
    <row r="21" spans="2:10" s="2" customFormat="1" ht="12.75" hidden="1">
      <c r="B21" s="22" t="s">
        <v>34</v>
      </c>
      <c r="C21" s="16" t="s">
        <v>7</v>
      </c>
      <c r="D21" s="16" t="s">
        <v>8</v>
      </c>
      <c r="E21" s="23">
        <v>2000</v>
      </c>
      <c r="F21" s="24"/>
      <c r="G21" s="50"/>
      <c r="H21" s="23">
        <v>2000</v>
      </c>
      <c r="I21" s="24">
        <f t="shared" si="0"/>
        <v>100</v>
      </c>
      <c r="J21" s="42"/>
    </row>
    <row r="22" spans="2:10" s="2" customFormat="1" ht="12.75" hidden="1">
      <c r="B22" s="22" t="s">
        <v>116</v>
      </c>
      <c r="C22" s="16" t="s">
        <v>7</v>
      </c>
      <c r="D22" s="16" t="s">
        <v>8</v>
      </c>
      <c r="E22" s="23">
        <v>0</v>
      </c>
      <c r="F22" s="23" t="e">
        <f>#REF!</f>
        <v>#REF!</v>
      </c>
      <c r="G22" s="23" t="e">
        <f>#REF!</f>
        <v>#REF!</v>
      </c>
      <c r="H22" s="23">
        <v>0</v>
      </c>
      <c r="I22" s="24" t="e">
        <f t="shared" si="0"/>
        <v>#DIV/0!</v>
      </c>
      <c r="J22" s="42"/>
    </row>
    <row r="23" spans="2:10" s="2" customFormat="1" ht="25.5" hidden="1">
      <c r="B23" s="22" t="s">
        <v>168</v>
      </c>
      <c r="C23" s="16"/>
      <c r="D23" s="16"/>
      <c r="E23" s="20">
        <f>E25+E26+E24</f>
        <v>138870</v>
      </c>
      <c r="F23" s="23"/>
      <c r="G23" s="23"/>
      <c r="H23" s="20">
        <f>H25+H26+H24</f>
        <v>127479.04999999999</v>
      </c>
      <c r="I23" s="24"/>
      <c r="J23" s="42">
        <v>1</v>
      </c>
    </row>
    <row r="24" spans="2:10" s="2" customFormat="1" ht="25.5" hidden="1">
      <c r="B24" s="22" t="s">
        <v>67</v>
      </c>
      <c r="C24" s="16" t="s">
        <v>7</v>
      </c>
      <c r="D24" s="16" t="s">
        <v>8</v>
      </c>
      <c r="E24" s="23">
        <v>96370</v>
      </c>
      <c r="F24" s="23"/>
      <c r="G24" s="23"/>
      <c r="H24" s="23">
        <v>96282.98</v>
      </c>
      <c r="I24" s="24">
        <f t="shared" si="0"/>
        <v>99.90970218947804</v>
      </c>
      <c r="J24" s="42"/>
    </row>
    <row r="25" spans="2:10" s="2" customFormat="1" ht="38.25" hidden="1">
      <c r="B25" s="22" t="s">
        <v>31</v>
      </c>
      <c r="C25" s="16" t="s">
        <v>7</v>
      </c>
      <c r="D25" s="16" t="s">
        <v>8</v>
      </c>
      <c r="E25" s="23">
        <v>9393.9</v>
      </c>
      <c r="F25" s="23"/>
      <c r="G25" s="23"/>
      <c r="H25" s="23">
        <v>9393.9</v>
      </c>
      <c r="I25" s="24">
        <f t="shared" si="0"/>
        <v>100</v>
      </c>
      <c r="J25" s="42"/>
    </row>
    <row r="26" spans="2:10" s="2" customFormat="1" ht="38.25" hidden="1">
      <c r="B26" s="22" t="s">
        <v>64</v>
      </c>
      <c r="C26" s="16" t="s">
        <v>7</v>
      </c>
      <c r="D26" s="16" t="s">
        <v>8</v>
      </c>
      <c r="E26" s="23">
        <v>33106.1</v>
      </c>
      <c r="F26" s="23"/>
      <c r="G26" s="23"/>
      <c r="H26" s="23">
        <v>21802.17</v>
      </c>
      <c r="I26" s="24">
        <f t="shared" si="0"/>
        <v>65.8554465793313</v>
      </c>
      <c r="J26" s="42"/>
    </row>
    <row r="27" spans="2:9" s="2" customFormat="1" ht="25.5">
      <c r="B27" s="19" t="s">
        <v>14</v>
      </c>
      <c r="C27" s="15" t="s">
        <v>8</v>
      </c>
      <c r="D27" s="15" t="s">
        <v>44</v>
      </c>
      <c r="E27" s="20">
        <f>E28</f>
        <v>794000</v>
      </c>
      <c r="F27" s="20" t="e">
        <f>F28</f>
        <v>#REF!</v>
      </c>
      <c r="G27" s="20" t="e">
        <f>G28</f>
        <v>#REF!</v>
      </c>
      <c r="H27" s="20">
        <f>H28</f>
        <v>757259.86</v>
      </c>
      <c r="I27" s="29">
        <f t="shared" si="0"/>
        <v>95.37277833753149</v>
      </c>
    </row>
    <row r="28" spans="2:10" s="78" customFormat="1" ht="21" customHeight="1">
      <c r="B28" s="30" t="s">
        <v>15</v>
      </c>
      <c r="C28" s="16" t="s">
        <v>8</v>
      </c>
      <c r="D28" s="16" t="s">
        <v>16</v>
      </c>
      <c r="E28" s="25">
        <f>'прил 4'!H60</f>
        <v>794000</v>
      </c>
      <c r="F28" s="25" t="e">
        <f>'прил 4'!I60</f>
        <v>#REF!</v>
      </c>
      <c r="G28" s="25" t="e">
        <f>'прил 4'!J60</f>
        <v>#REF!</v>
      </c>
      <c r="H28" s="25">
        <f>'прил 4'!K60</f>
        <v>757259.86</v>
      </c>
      <c r="I28" s="24">
        <f t="shared" si="0"/>
        <v>95.37277833753149</v>
      </c>
      <c r="J28" s="79"/>
    </row>
    <row r="29" spans="2:10" s="2" customFormat="1" ht="54" customHeight="1" hidden="1">
      <c r="B29" s="31" t="s">
        <v>117</v>
      </c>
      <c r="C29" s="15" t="s">
        <v>8</v>
      </c>
      <c r="D29" s="15" t="s">
        <v>16</v>
      </c>
      <c r="E29" s="32">
        <f>E31</f>
        <v>794000</v>
      </c>
      <c r="F29" s="32">
        <f>F31</f>
        <v>0</v>
      </c>
      <c r="G29" s="32">
        <f>G31</f>
        <v>0</v>
      </c>
      <c r="H29" s="32">
        <f>H31</f>
        <v>757259.86</v>
      </c>
      <c r="I29" s="24">
        <f t="shared" si="0"/>
        <v>95.37277833753149</v>
      </c>
      <c r="J29" s="46"/>
    </row>
    <row r="30" spans="2:10" s="2" customFormat="1" ht="54" customHeight="1" hidden="1">
      <c r="B30" s="31" t="s">
        <v>120</v>
      </c>
      <c r="C30" s="15" t="s">
        <v>8</v>
      </c>
      <c r="D30" s="15" t="s">
        <v>16</v>
      </c>
      <c r="E30" s="25">
        <f aca="true" t="shared" si="1" ref="E30:H32">E31</f>
        <v>794000</v>
      </c>
      <c r="F30" s="32"/>
      <c r="G30" s="32"/>
      <c r="H30" s="25">
        <f t="shared" si="1"/>
        <v>757259.86</v>
      </c>
      <c r="I30" s="24">
        <f t="shared" si="0"/>
        <v>95.37277833753149</v>
      </c>
      <c r="J30" s="46"/>
    </row>
    <row r="31" spans="2:10" s="2" customFormat="1" ht="34.5" customHeight="1" hidden="1">
      <c r="B31" s="22" t="s">
        <v>81</v>
      </c>
      <c r="C31" s="16" t="s">
        <v>8</v>
      </c>
      <c r="D31" s="16" t="s">
        <v>16</v>
      </c>
      <c r="E31" s="25">
        <f t="shared" si="1"/>
        <v>794000</v>
      </c>
      <c r="F31" s="25">
        <f t="shared" si="1"/>
        <v>0</v>
      </c>
      <c r="G31" s="25">
        <f t="shared" si="1"/>
        <v>0</v>
      </c>
      <c r="H31" s="25">
        <f t="shared" si="1"/>
        <v>757259.86</v>
      </c>
      <c r="I31" s="24">
        <f t="shared" si="0"/>
        <v>95.37277833753149</v>
      </c>
      <c r="J31" s="46"/>
    </row>
    <row r="32" spans="2:10" s="2" customFormat="1" ht="28.5" customHeight="1" hidden="1">
      <c r="B32" s="22" t="s">
        <v>34</v>
      </c>
      <c r="C32" s="16" t="s">
        <v>8</v>
      </c>
      <c r="D32" s="16" t="s">
        <v>16</v>
      </c>
      <c r="E32" s="25">
        <f t="shared" si="1"/>
        <v>794000</v>
      </c>
      <c r="F32" s="25">
        <f t="shared" si="1"/>
        <v>0</v>
      </c>
      <c r="G32" s="25">
        <f t="shared" si="1"/>
        <v>0</v>
      </c>
      <c r="H32" s="25">
        <f t="shared" si="1"/>
        <v>757259.86</v>
      </c>
      <c r="I32" s="24">
        <f t="shared" si="0"/>
        <v>95.37277833753149</v>
      </c>
      <c r="J32" s="46"/>
    </row>
    <row r="33" spans="2:10" s="2" customFormat="1" ht="17.25" customHeight="1" hidden="1">
      <c r="B33" s="30" t="s">
        <v>34</v>
      </c>
      <c r="C33" s="16" t="s">
        <v>8</v>
      </c>
      <c r="D33" s="16" t="s">
        <v>16</v>
      </c>
      <c r="E33" s="25">
        <v>794000</v>
      </c>
      <c r="F33" s="24"/>
      <c r="G33" s="50"/>
      <c r="H33" s="51">
        <v>757259.86</v>
      </c>
      <c r="I33" s="24">
        <f t="shared" si="0"/>
        <v>95.37277833753149</v>
      </c>
      <c r="J33" s="46"/>
    </row>
    <row r="34" spans="2:9" s="2" customFormat="1" ht="18" customHeight="1">
      <c r="B34" s="19" t="s">
        <v>17</v>
      </c>
      <c r="C34" s="15" t="s">
        <v>10</v>
      </c>
      <c r="D34" s="15" t="s">
        <v>44</v>
      </c>
      <c r="E34" s="17">
        <f aca="true" t="shared" si="2" ref="E34:H37">E35</f>
        <v>246000</v>
      </c>
      <c r="F34" s="17">
        <f t="shared" si="2"/>
        <v>0</v>
      </c>
      <c r="G34" s="17">
        <f t="shared" si="2"/>
        <v>0</v>
      </c>
      <c r="H34" s="17">
        <f t="shared" si="2"/>
        <v>240264.49</v>
      </c>
      <c r="I34" s="29">
        <f t="shared" si="0"/>
        <v>97.6684918699187</v>
      </c>
    </row>
    <row r="35" spans="2:9" s="78" customFormat="1" ht="18.75" customHeight="1">
      <c r="B35" s="22" t="s">
        <v>19</v>
      </c>
      <c r="C35" s="16" t="s">
        <v>10</v>
      </c>
      <c r="D35" s="16" t="s">
        <v>13</v>
      </c>
      <c r="E35" s="18">
        <f>'прил 4'!H67</f>
        <v>246000</v>
      </c>
      <c r="F35" s="18">
        <f>'прил 4'!I67</f>
        <v>0</v>
      </c>
      <c r="G35" s="18">
        <f>'прил 4'!J67</f>
        <v>0</v>
      </c>
      <c r="H35" s="18">
        <f>'прил 4'!K67</f>
        <v>240264.49</v>
      </c>
      <c r="I35" s="24">
        <f t="shared" si="0"/>
        <v>97.6684918699187</v>
      </c>
    </row>
    <row r="36" spans="1:9" s="2" customFormat="1" ht="15" customHeight="1" hidden="1">
      <c r="A36" s="2" t="s">
        <v>70</v>
      </c>
      <c r="B36" s="33" t="s">
        <v>39</v>
      </c>
      <c r="C36" s="15" t="s">
        <v>10</v>
      </c>
      <c r="D36" s="15" t="s">
        <v>13</v>
      </c>
      <c r="E36" s="17">
        <f>E37</f>
        <v>246000</v>
      </c>
      <c r="F36" s="17">
        <f t="shared" si="2"/>
        <v>0</v>
      </c>
      <c r="G36" s="17">
        <f t="shared" si="2"/>
        <v>0</v>
      </c>
      <c r="H36" s="17">
        <f t="shared" si="2"/>
        <v>240264.49</v>
      </c>
      <c r="I36" s="29">
        <f t="shared" si="0"/>
        <v>97.6684918699187</v>
      </c>
    </row>
    <row r="37" spans="2:9" s="2" customFormat="1" ht="15.75" customHeight="1" hidden="1">
      <c r="B37" s="34" t="s">
        <v>43</v>
      </c>
      <c r="C37" s="16" t="s">
        <v>10</v>
      </c>
      <c r="D37" s="16" t="s">
        <v>13</v>
      </c>
      <c r="E37" s="18">
        <f>E38</f>
        <v>246000</v>
      </c>
      <c r="F37" s="18">
        <f t="shared" si="2"/>
        <v>0</v>
      </c>
      <c r="G37" s="18">
        <f t="shared" si="2"/>
        <v>0</v>
      </c>
      <c r="H37" s="18">
        <f t="shared" si="2"/>
        <v>240264.49</v>
      </c>
      <c r="I37" s="24">
        <f t="shared" si="0"/>
        <v>97.6684918699187</v>
      </c>
    </row>
    <row r="38" spans="2:9" s="2" customFormat="1" ht="31.5" customHeight="1" hidden="1">
      <c r="B38" s="34" t="s">
        <v>81</v>
      </c>
      <c r="C38" s="16" t="s">
        <v>10</v>
      </c>
      <c r="D38" s="16" t="s">
        <v>13</v>
      </c>
      <c r="E38" s="18">
        <f>E40</f>
        <v>246000</v>
      </c>
      <c r="F38" s="18">
        <f>F40</f>
        <v>0</v>
      </c>
      <c r="G38" s="18">
        <f>G40</f>
        <v>0</v>
      </c>
      <c r="H38" s="18">
        <f>H40</f>
        <v>240264.49</v>
      </c>
      <c r="I38" s="24">
        <f t="shared" si="0"/>
        <v>97.6684918699187</v>
      </c>
    </row>
    <row r="39" spans="2:9" s="2" customFormat="1" ht="31.5" customHeight="1" hidden="1">
      <c r="B39" s="34" t="s">
        <v>92</v>
      </c>
      <c r="C39" s="16" t="s">
        <v>10</v>
      </c>
      <c r="D39" s="16" t="s">
        <v>13</v>
      </c>
      <c r="E39" s="18">
        <f>E40</f>
        <v>246000</v>
      </c>
      <c r="F39" s="18">
        <f>F40</f>
        <v>0</v>
      </c>
      <c r="G39" s="18">
        <f>G40</f>
        <v>0</v>
      </c>
      <c r="H39" s="18">
        <f>H40</f>
        <v>240264.49</v>
      </c>
      <c r="I39" s="24">
        <f t="shared" si="0"/>
        <v>97.6684918699187</v>
      </c>
    </row>
    <row r="40" spans="2:10" s="2" customFormat="1" ht="15.75" customHeight="1" hidden="1">
      <c r="B40" s="22" t="s">
        <v>34</v>
      </c>
      <c r="C40" s="16" t="s">
        <v>10</v>
      </c>
      <c r="D40" s="16" t="s">
        <v>13</v>
      </c>
      <c r="E40" s="18">
        <v>246000</v>
      </c>
      <c r="F40" s="24"/>
      <c r="G40" s="52"/>
      <c r="H40" s="18">
        <v>240264.49</v>
      </c>
      <c r="I40" s="24">
        <f t="shared" si="0"/>
        <v>97.6684918699187</v>
      </c>
      <c r="J40" s="43"/>
    </row>
    <row r="41" spans="2:9" ht="18" customHeight="1">
      <c r="B41" s="35" t="s">
        <v>20</v>
      </c>
      <c r="C41" s="27" t="s">
        <v>18</v>
      </c>
      <c r="D41" s="27" t="s">
        <v>44</v>
      </c>
      <c r="E41" s="32">
        <f>E42+E52+E66</f>
        <v>12705646.6</v>
      </c>
      <c r="F41" s="32">
        <f>F42+F52</f>
        <v>2273052</v>
      </c>
      <c r="G41" s="32">
        <f>G42+G52</f>
        <v>2273052</v>
      </c>
      <c r="H41" s="32">
        <f>H42+H52+H66</f>
        <v>7946544.8500000015</v>
      </c>
      <c r="I41" s="29">
        <f t="shared" si="0"/>
        <v>62.543411604097365</v>
      </c>
    </row>
    <row r="42" spans="2:10" s="73" customFormat="1" ht="16.5" customHeight="1">
      <c r="B42" s="37" t="s">
        <v>82</v>
      </c>
      <c r="C42" s="28" t="s">
        <v>18</v>
      </c>
      <c r="D42" s="28" t="s">
        <v>7</v>
      </c>
      <c r="E42" s="18">
        <f>'прил 4'!H74</f>
        <v>1772605</v>
      </c>
      <c r="F42" s="18">
        <f>'прил 4'!I74</f>
        <v>2273052</v>
      </c>
      <c r="G42" s="18">
        <f>'прил 4'!J74</f>
        <v>2273052</v>
      </c>
      <c r="H42" s="18">
        <f>'прил 4'!K74</f>
        <v>1736861.98</v>
      </c>
      <c r="I42" s="24">
        <f aca="true" t="shared" si="3" ref="I42:I119">H42/E42*100</f>
        <v>97.98358799619768</v>
      </c>
      <c r="J42" s="76"/>
    </row>
    <row r="43" spans="2:10" s="73" customFormat="1" ht="16.5" customHeight="1" hidden="1">
      <c r="B43" s="37" t="s">
        <v>83</v>
      </c>
      <c r="C43" s="28" t="s">
        <v>18</v>
      </c>
      <c r="D43" s="28" t="s">
        <v>7</v>
      </c>
      <c r="E43" s="18">
        <f>E45</f>
        <v>1270000</v>
      </c>
      <c r="F43" s="18">
        <f>F45</f>
        <v>2273052</v>
      </c>
      <c r="G43" s="18">
        <f>G45</f>
        <v>2273052</v>
      </c>
      <c r="H43" s="18">
        <f>H45</f>
        <v>1234256.98</v>
      </c>
      <c r="I43" s="24">
        <f t="shared" si="3"/>
        <v>97.18558897637796</v>
      </c>
      <c r="J43" s="76"/>
    </row>
    <row r="44" spans="2:10" s="73" customFormat="1" ht="32.25" customHeight="1" hidden="1">
      <c r="B44" s="37" t="s">
        <v>122</v>
      </c>
      <c r="C44" s="28" t="s">
        <v>18</v>
      </c>
      <c r="D44" s="28" t="s">
        <v>7</v>
      </c>
      <c r="E44" s="18">
        <f>E46</f>
        <v>1270000</v>
      </c>
      <c r="F44" s="18"/>
      <c r="G44" s="18"/>
      <c r="H44" s="18">
        <f>H46</f>
        <v>1234256.98</v>
      </c>
      <c r="I44" s="24">
        <f t="shared" si="3"/>
        <v>97.18558897637796</v>
      </c>
      <c r="J44" s="76"/>
    </row>
    <row r="45" spans="2:10" s="73" customFormat="1" ht="31.5" customHeight="1" hidden="1">
      <c r="B45" s="37" t="s">
        <v>81</v>
      </c>
      <c r="C45" s="28" t="s">
        <v>18</v>
      </c>
      <c r="D45" s="28" t="s">
        <v>7</v>
      </c>
      <c r="E45" s="18">
        <f>E46</f>
        <v>1270000</v>
      </c>
      <c r="F45" s="18">
        <f aca="true" t="shared" si="4" ref="F45:H46">F46</f>
        <v>2273052</v>
      </c>
      <c r="G45" s="18">
        <f t="shared" si="4"/>
        <v>2273052</v>
      </c>
      <c r="H45" s="18">
        <f t="shared" si="4"/>
        <v>1234256.98</v>
      </c>
      <c r="I45" s="24">
        <f t="shared" si="3"/>
        <v>97.18558897637796</v>
      </c>
      <c r="J45" s="76"/>
    </row>
    <row r="46" spans="2:10" s="73" customFormat="1" ht="27.75" customHeight="1" hidden="1">
      <c r="B46" s="37" t="s">
        <v>92</v>
      </c>
      <c r="C46" s="28" t="s">
        <v>18</v>
      </c>
      <c r="D46" s="28" t="s">
        <v>7</v>
      </c>
      <c r="E46" s="18">
        <f>E47</f>
        <v>1270000</v>
      </c>
      <c r="F46" s="18">
        <f t="shared" si="4"/>
        <v>2273052</v>
      </c>
      <c r="G46" s="18">
        <f t="shared" si="4"/>
        <v>2273052</v>
      </c>
      <c r="H46" s="18">
        <f t="shared" si="4"/>
        <v>1234256.98</v>
      </c>
      <c r="I46" s="24">
        <f t="shared" si="3"/>
        <v>97.18558897637796</v>
      </c>
      <c r="J46" s="76"/>
    </row>
    <row r="47" spans="2:10" s="73" customFormat="1" ht="16.5" customHeight="1" hidden="1">
      <c r="B47" s="37" t="s">
        <v>34</v>
      </c>
      <c r="C47" s="28" t="s">
        <v>18</v>
      </c>
      <c r="D47" s="28" t="s">
        <v>7</v>
      </c>
      <c r="E47" s="18">
        <v>1270000</v>
      </c>
      <c r="F47" s="18">
        <v>2273052</v>
      </c>
      <c r="G47" s="18">
        <v>2273052</v>
      </c>
      <c r="H47" s="18">
        <v>1234256.98</v>
      </c>
      <c r="I47" s="24">
        <f t="shared" si="3"/>
        <v>97.18558897637796</v>
      </c>
      <c r="J47" s="76"/>
    </row>
    <row r="48" spans="2:10" s="73" customFormat="1" ht="28.5" customHeight="1" hidden="1">
      <c r="B48" s="37" t="s">
        <v>84</v>
      </c>
      <c r="C48" s="28" t="s">
        <v>18</v>
      </c>
      <c r="D48" s="28" t="s">
        <v>7</v>
      </c>
      <c r="E48" s="18">
        <f aca="true" t="shared" si="5" ref="E48:H50">E49</f>
        <v>502605</v>
      </c>
      <c r="F48" s="18">
        <f t="shared" si="5"/>
        <v>0</v>
      </c>
      <c r="G48" s="18">
        <f t="shared" si="5"/>
        <v>0</v>
      </c>
      <c r="H48" s="18">
        <f t="shared" si="5"/>
        <v>502605</v>
      </c>
      <c r="I48" s="24">
        <f t="shared" si="3"/>
        <v>100</v>
      </c>
      <c r="J48" s="76"/>
    </row>
    <row r="49" spans="2:10" s="73" customFormat="1" ht="29.25" customHeight="1" hidden="1">
      <c r="B49" s="37" t="s">
        <v>81</v>
      </c>
      <c r="C49" s="28" t="s">
        <v>18</v>
      </c>
      <c r="D49" s="28" t="s">
        <v>7</v>
      </c>
      <c r="E49" s="18">
        <f t="shared" si="5"/>
        <v>502605</v>
      </c>
      <c r="F49" s="18">
        <f t="shared" si="5"/>
        <v>0</v>
      </c>
      <c r="G49" s="18">
        <f t="shared" si="5"/>
        <v>0</v>
      </c>
      <c r="H49" s="18">
        <f t="shared" si="5"/>
        <v>502605</v>
      </c>
      <c r="I49" s="24">
        <f t="shared" si="3"/>
        <v>100</v>
      </c>
      <c r="J49" s="76"/>
    </row>
    <row r="50" spans="2:10" s="73" customFormat="1" ht="29.25" customHeight="1" hidden="1">
      <c r="B50" s="37" t="s">
        <v>92</v>
      </c>
      <c r="C50" s="28" t="s">
        <v>18</v>
      </c>
      <c r="D50" s="28" t="s">
        <v>7</v>
      </c>
      <c r="E50" s="18">
        <f t="shared" si="5"/>
        <v>502605</v>
      </c>
      <c r="F50" s="18">
        <f t="shared" si="5"/>
        <v>0</v>
      </c>
      <c r="G50" s="18">
        <f t="shared" si="5"/>
        <v>0</v>
      </c>
      <c r="H50" s="18">
        <f t="shared" si="5"/>
        <v>502605</v>
      </c>
      <c r="I50" s="24">
        <f t="shared" si="3"/>
        <v>100</v>
      </c>
      <c r="J50" s="76"/>
    </row>
    <row r="51" spans="2:10" s="73" customFormat="1" ht="16.5" customHeight="1" hidden="1">
      <c r="B51" s="37" t="s">
        <v>34</v>
      </c>
      <c r="C51" s="28" t="s">
        <v>18</v>
      </c>
      <c r="D51" s="28" t="s">
        <v>7</v>
      </c>
      <c r="E51" s="18">
        <v>502605</v>
      </c>
      <c r="F51" s="36"/>
      <c r="G51" s="50"/>
      <c r="H51" s="51">
        <v>502605</v>
      </c>
      <c r="I51" s="24">
        <f t="shared" si="3"/>
        <v>100</v>
      </c>
      <c r="J51" s="76"/>
    </row>
    <row r="52" spans="2:9" s="73" customFormat="1" ht="18" customHeight="1">
      <c r="B52" s="34" t="s">
        <v>24</v>
      </c>
      <c r="C52" s="28" t="s">
        <v>18</v>
      </c>
      <c r="D52" s="28" t="s">
        <v>8</v>
      </c>
      <c r="E52" s="77">
        <f>'прил 4'!H84</f>
        <v>5033041.6</v>
      </c>
      <c r="F52" s="77">
        <f>'прил 4'!I84</f>
        <v>0</v>
      </c>
      <c r="G52" s="77">
        <f>'прил 4'!J84</f>
        <v>0</v>
      </c>
      <c r="H52" s="77">
        <f>'прил 4'!K84</f>
        <v>4976313.550000001</v>
      </c>
      <c r="I52" s="24">
        <f t="shared" si="3"/>
        <v>98.87288732125721</v>
      </c>
    </row>
    <row r="53" spans="2:9" s="73" customFormat="1" ht="15.75" customHeight="1" hidden="1">
      <c r="B53" s="34" t="s">
        <v>40</v>
      </c>
      <c r="C53" s="28" t="s">
        <v>18</v>
      </c>
      <c r="D53" s="28" t="s">
        <v>8</v>
      </c>
      <c r="E53" s="39">
        <f>E57+E62</f>
        <v>4453041.6</v>
      </c>
      <c r="F53" s="39" t="e">
        <f>#REF!+F57+F62</f>
        <v>#REF!</v>
      </c>
      <c r="G53" s="39" t="e">
        <f>#REF!+G57+G62</f>
        <v>#REF!</v>
      </c>
      <c r="H53" s="39">
        <f>H57+H62</f>
        <v>4396313.550000001</v>
      </c>
      <c r="I53" s="24">
        <f t="shared" si="3"/>
        <v>98.72608308891616</v>
      </c>
    </row>
    <row r="54" spans="2:9" s="73" customFormat="1" ht="42" customHeight="1" hidden="1">
      <c r="B54" s="34" t="s">
        <v>169</v>
      </c>
      <c r="C54" s="28" t="s">
        <v>18</v>
      </c>
      <c r="D54" s="28" t="s">
        <v>8</v>
      </c>
      <c r="E54" s="39">
        <v>139422.74</v>
      </c>
      <c r="F54" s="39"/>
      <c r="G54" s="39"/>
      <c r="H54" s="39">
        <v>139422.74</v>
      </c>
      <c r="I54" s="24">
        <f t="shared" si="3"/>
        <v>100</v>
      </c>
    </row>
    <row r="55" spans="2:9" s="73" customFormat="1" ht="42" customHeight="1" hidden="1">
      <c r="B55" s="34" t="s">
        <v>170</v>
      </c>
      <c r="C55" s="28" t="s">
        <v>18</v>
      </c>
      <c r="D55" s="28" t="s">
        <v>8</v>
      </c>
      <c r="E55" s="39">
        <v>440577.26</v>
      </c>
      <c r="F55" s="39"/>
      <c r="G55" s="39"/>
      <c r="H55" s="39">
        <v>440577.26</v>
      </c>
      <c r="I55" s="24">
        <f t="shared" si="3"/>
        <v>100</v>
      </c>
    </row>
    <row r="56" spans="2:9" s="73" customFormat="1" ht="42" customHeight="1" hidden="1">
      <c r="B56" s="34" t="s">
        <v>123</v>
      </c>
      <c r="C56" s="28" t="s">
        <v>18</v>
      </c>
      <c r="D56" s="28" t="s">
        <v>8</v>
      </c>
      <c r="E56" s="39">
        <f>E57+E62</f>
        <v>4453041.6</v>
      </c>
      <c r="F56" s="39"/>
      <c r="G56" s="39"/>
      <c r="H56" s="39">
        <v>0</v>
      </c>
      <c r="I56" s="24">
        <f t="shared" si="3"/>
        <v>0</v>
      </c>
    </row>
    <row r="57" spans="2:11" s="73" customFormat="1" ht="16.5" customHeight="1" hidden="1">
      <c r="B57" s="34" t="s">
        <v>25</v>
      </c>
      <c r="C57" s="28" t="s">
        <v>18</v>
      </c>
      <c r="D57" s="28" t="s">
        <v>8</v>
      </c>
      <c r="E57" s="39">
        <f>E58+E61</f>
        <v>97842</v>
      </c>
      <c r="F57" s="39">
        <f aca="true" t="shared" si="6" ref="F57:H58">F58</f>
        <v>0</v>
      </c>
      <c r="G57" s="39">
        <f t="shared" si="6"/>
        <v>0</v>
      </c>
      <c r="H57" s="39">
        <f>H58+H61</f>
        <v>90683.44</v>
      </c>
      <c r="I57" s="24">
        <f t="shared" si="3"/>
        <v>92.68355103125447</v>
      </c>
      <c r="J57" s="74"/>
      <c r="K57" s="75"/>
    </row>
    <row r="58" spans="2:11" s="73" customFormat="1" ht="31.5" customHeight="1" hidden="1">
      <c r="B58" s="37" t="s">
        <v>81</v>
      </c>
      <c r="C58" s="28" t="s">
        <v>18</v>
      </c>
      <c r="D58" s="28" t="s">
        <v>8</v>
      </c>
      <c r="E58" s="39">
        <f>E59</f>
        <v>95842</v>
      </c>
      <c r="F58" s="39">
        <f t="shared" si="6"/>
        <v>0</v>
      </c>
      <c r="G58" s="39">
        <f t="shared" si="6"/>
        <v>0</v>
      </c>
      <c r="H58" s="39">
        <f t="shared" si="6"/>
        <v>90683.44</v>
      </c>
      <c r="I58" s="24">
        <f t="shared" si="3"/>
        <v>94.6176415350264</v>
      </c>
      <c r="J58" s="74"/>
      <c r="K58" s="75"/>
    </row>
    <row r="59" spans="2:11" s="73" customFormat="1" ht="31.5" customHeight="1" hidden="1">
      <c r="B59" s="37" t="s">
        <v>92</v>
      </c>
      <c r="C59" s="28" t="s">
        <v>18</v>
      </c>
      <c r="D59" s="28" t="s">
        <v>8</v>
      </c>
      <c r="E59" s="39">
        <f>E60</f>
        <v>95842</v>
      </c>
      <c r="F59" s="39">
        <f>F60</f>
        <v>0</v>
      </c>
      <c r="G59" s="39">
        <f>G60</f>
        <v>0</v>
      </c>
      <c r="H59" s="39">
        <f>H60</f>
        <v>90683.44</v>
      </c>
      <c r="I59" s="24">
        <f t="shared" si="3"/>
        <v>94.6176415350264</v>
      </c>
      <c r="J59" s="74"/>
      <c r="K59" s="75"/>
    </row>
    <row r="60" spans="2:11" s="73" customFormat="1" ht="15.75" customHeight="1" hidden="1">
      <c r="B60" s="22" t="s">
        <v>34</v>
      </c>
      <c r="C60" s="28" t="s">
        <v>18</v>
      </c>
      <c r="D60" s="28" t="s">
        <v>8</v>
      </c>
      <c r="E60" s="39">
        <v>95842</v>
      </c>
      <c r="F60" s="36"/>
      <c r="G60" s="50"/>
      <c r="H60" s="51">
        <v>90683.44</v>
      </c>
      <c r="I60" s="24">
        <f t="shared" si="3"/>
        <v>94.6176415350264</v>
      </c>
      <c r="J60" s="74"/>
      <c r="K60" s="75"/>
    </row>
    <row r="61" spans="2:11" s="73" customFormat="1" ht="15.75" customHeight="1" hidden="1">
      <c r="B61" s="22" t="s">
        <v>124</v>
      </c>
      <c r="C61" s="28" t="s">
        <v>18</v>
      </c>
      <c r="D61" s="28" t="s">
        <v>8</v>
      </c>
      <c r="E61" s="39">
        <v>2000</v>
      </c>
      <c r="F61" s="36"/>
      <c r="G61" s="50"/>
      <c r="H61" s="51">
        <v>0</v>
      </c>
      <c r="I61" s="24"/>
      <c r="J61" s="74"/>
      <c r="K61" s="75"/>
    </row>
    <row r="62" spans="2:11" s="73" customFormat="1" ht="28.5" customHeight="1" hidden="1">
      <c r="B62" s="34" t="s">
        <v>26</v>
      </c>
      <c r="C62" s="28" t="s">
        <v>18</v>
      </c>
      <c r="D62" s="28" t="s">
        <v>8</v>
      </c>
      <c r="E62" s="39">
        <f aca="true" t="shared" si="7" ref="E62:H68">E63</f>
        <v>4355199.6</v>
      </c>
      <c r="F62" s="39">
        <f t="shared" si="7"/>
        <v>0</v>
      </c>
      <c r="G62" s="39">
        <f t="shared" si="7"/>
        <v>0</v>
      </c>
      <c r="H62" s="39">
        <f t="shared" si="7"/>
        <v>4305630.11</v>
      </c>
      <c r="I62" s="24">
        <f t="shared" si="3"/>
        <v>98.86183195828731</v>
      </c>
      <c r="J62" s="74"/>
      <c r="K62" s="75"/>
    </row>
    <row r="63" spans="2:11" s="73" customFormat="1" ht="27.75" customHeight="1" hidden="1">
      <c r="B63" s="37" t="s">
        <v>81</v>
      </c>
      <c r="C63" s="28" t="s">
        <v>18</v>
      </c>
      <c r="D63" s="28" t="s">
        <v>8</v>
      </c>
      <c r="E63" s="39">
        <f t="shared" si="7"/>
        <v>4355199.6</v>
      </c>
      <c r="F63" s="39">
        <f t="shared" si="7"/>
        <v>0</v>
      </c>
      <c r="G63" s="39">
        <f t="shared" si="7"/>
        <v>0</v>
      </c>
      <c r="H63" s="39">
        <f t="shared" si="7"/>
        <v>4305630.11</v>
      </c>
      <c r="I63" s="24">
        <f t="shared" si="3"/>
        <v>98.86183195828731</v>
      </c>
      <c r="J63" s="74"/>
      <c r="K63" s="75"/>
    </row>
    <row r="64" spans="2:11" s="73" customFormat="1" ht="27.75" customHeight="1" hidden="1">
      <c r="B64" s="37" t="s">
        <v>92</v>
      </c>
      <c r="C64" s="28" t="s">
        <v>18</v>
      </c>
      <c r="D64" s="28" t="s">
        <v>8</v>
      </c>
      <c r="E64" s="39">
        <f t="shared" si="7"/>
        <v>4355199.6</v>
      </c>
      <c r="F64" s="39">
        <f t="shared" si="7"/>
        <v>0</v>
      </c>
      <c r="G64" s="39">
        <f t="shared" si="7"/>
        <v>0</v>
      </c>
      <c r="H64" s="39">
        <f t="shared" si="7"/>
        <v>4305630.11</v>
      </c>
      <c r="I64" s="24">
        <f t="shared" si="3"/>
        <v>98.86183195828731</v>
      </c>
      <c r="J64" s="74"/>
      <c r="K64" s="75"/>
    </row>
    <row r="65" spans="2:11" s="73" customFormat="1" ht="17.25" customHeight="1" hidden="1">
      <c r="B65" s="34" t="s">
        <v>87</v>
      </c>
      <c r="C65" s="28" t="s">
        <v>18</v>
      </c>
      <c r="D65" s="28" t="s">
        <v>8</v>
      </c>
      <c r="E65" s="39">
        <v>4355199.6</v>
      </c>
      <c r="F65" s="36"/>
      <c r="G65" s="50"/>
      <c r="H65" s="51">
        <v>4305630.11</v>
      </c>
      <c r="I65" s="24">
        <f t="shared" si="3"/>
        <v>98.86183195828731</v>
      </c>
      <c r="J65" s="74"/>
      <c r="K65" s="75"/>
    </row>
    <row r="66" spans="2:11" s="73" customFormat="1" ht="32.25" customHeight="1">
      <c r="B66" s="34" t="s">
        <v>125</v>
      </c>
      <c r="C66" s="28" t="s">
        <v>18</v>
      </c>
      <c r="D66" s="28" t="s">
        <v>18</v>
      </c>
      <c r="E66" s="39">
        <f>'прил 4'!H102</f>
        <v>5900000</v>
      </c>
      <c r="F66" s="39">
        <f>'прил 4'!I102</f>
        <v>0</v>
      </c>
      <c r="G66" s="39">
        <f>'прил 4'!J102</f>
        <v>0</v>
      </c>
      <c r="H66" s="39">
        <f>'прил 4'!K102</f>
        <v>1233369.32</v>
      </c>
      <c r="I66" s="24">
        <f>H66/E66*100</f>
        <v>20.904564745762713</v>
      </c>
      <c r="J66" s="74"/>
      <c r="K66" s="75"/>
    </row>
    <row r="67" spans="2:11" ht="27" customHeight="1" hidden="1">
      <c r="B67" s="33" t="s">
        <v>126</v>
      </c>
      <c r="C67" s="28" t="s">
        <v>18</v>
      </c>
      <c r="D67" s="28" t="s">
        <v>18</v>
      </c>
      <c r="E67" s="38">
        <f t="shared" si="7"/>
        <v>4600000</v>
      </c>
      <c r="F67" s="36"/>
      <c r="G67" s="50"/>
      <c r="H67" s="38">
        <f t="shared" si="7"/>
        <v>1233369.32</v>
      </c>
      <c r="I67" s="24">
        <f>H67/E67*100</f>
        <v>26.812376521739132</v>
      </c>
      <c r="J67" s="60"/>
      <c r="K67" s="61"/>
    </row>
    <row r="68" spans="2:11" ht="32.25" customHeight="1" hidden="1">
      <c r="B68" s="22" t="s">
        <v>81</v>
      </c>
      <c r="C68" s="28" t="s">
        <v>18</v>
      </c>
      <c r="D68" s="28" t="s">
        <v>18</v>
      </c>
      <c r="E68" s="38">
        <f t="shared" si="7"/>
        <v>4600000</v>
      </c>
      <c r="F68" s="36"/>
      <c r="G68" s="50"/>
      <c r="H68" s="38">
        <f t="shared" si="7"/>
        <v>1233369.32</v>
      </c>
      <c r="I68" s="24">
        <f>H68/E68*100</f>
        <v>26.812376521739132</v>
      </c>
      <c r="J68" s="60"/>
      <c r="K68" s="61"/>
    </row>
    <row r="69" spans="2:11" ht="32.25" customHeight="1" hidden="1">
      <c r="B69" s="37" t="s">
        <v>92</v>
      </c>
      <c r="C69" s="28" t="s">
        <v>18</v>
      </c>
      <c r="D69" s="28" t="s">
        <v>18</v>
      </c>
      <c r="E69" s="39">
        <v>4600000</v>
      </c>
      <c r="F69" s="36"/>
      <c r="G69" s="50"/>
      <c r="H69" s="51">
        <v>1233369.32</v>
      </c>
      <c r="I69" s="24">
        <f>H69/E69*100</f>
        <v>26.812376521739132</v>
      </c>
      <c r="J69" s="60"/>
      <c r="K69" s="61"/>
    </row>
    <row r="70" spans="2:11" ht="36.75" customHeight="1" hidden="1">
      <c r="B70" s="22" t="s">
        <v>34</v>
      </c>
      <c r="C70" s="28" t="s">
        <v>18</v>
      </c>
      <c r="D70" s="28" t="s">
        <v>18</v>
      </c>
      <c r="E70" s="39">
        <v>4600000</v>
      </c>
      <c r="F70" s="36"/>
      <c r="G70" s="50"/>
      <c r="H70" s="51">
        <v>1233369.32</v>
      </c>
      <c r="I70" s="24">
        <f t="shared" si="3"/>
        <v>26.812376521739132</v>
      </c>
      <c r="J70" s="60"/>
      <c r="K70" s="61"/>
    </row>
    <row r="71" spans="2:11" ht="39" customHeight="1" hidden="1">
      <c r="B71" s="19" t="s">
        <v>127</v>
      </c>
      <c r="C71" s="28" t="s">
        <v>18</v>
      </c>
      <c r="D71" s="28" t="s">
        <v>18</v>
      </c>
      <c r="E71" s="38">
        <f>E72+E76</f>
        <v>1300000</v>
      </c>
      <c r="F71" s="36"/>
      <c r="G71" s="50"/>
      <c r="H71" s="38">
        <f>H72+H76</f>
        <v>0</v>
      </c>
      <c r="I71" s="24"/>
      <c r="J71" s="60"/>
      <c r="K71" s="61"/>
    </row>
    <row r="72" spans="2:11" ht="29.25" customHeight="1" hidden="1">
      <c r="B72" s="37" t="s">
        <v>128</v>
      </c>
      <c r="C72" s="28" t="s">
        <v>18</v>
      </c>
      <c r="D72" s="28" t="s">
        <v>18</v>
      </c>
      <c r="E72" s="38">
        <f>E73</f>
        <v>625000</v>
      </c>
      <c r="F72" s="36"/>
      <c r="G72" s="50"/>
      <c r="H72" s="38">
        <f>H73</f>
        <v>0</v>
      </c>
      <c r="I72" s="24"/>
      <c r="J72" s="60"/>
      <c r="K72" s="61"/>
    </row>
    <row r="73" spans="2:11" ht="27" customHeight="1" hidden="1">
      <c r="B73" s="22" t="s">
        <v>81</v>
      </c>
      <c r="C73" s="28" t="s">
        <v>18</v>
      </c>
      <c r="D73" s="28" t="s">
        <v>18</v>
      </c>
      <c r="E73" s="38">
        <f>E74</f>
        <v>625000</v>
      </c>
      <c r="F73" s="36"/>
      <c r="G73" s="50"/>
      <c r="H73" s="38">
        <f>H74</f>
        <v>0</v>
      </c>
      <c r="I73" s="24"/>
      <c r="J73" s="60"/>
      <c r="K73" s="61"/>
    </row>
    <row r="74" spans="2:11" ht="27" customHeight="1" hidden="1">
      <c r="B74" s="37" t="s">
        <v>92</v>
      </c>
      <c r="C74" s="28" t="s">
        <v>18</v>
      </c>
      <c r="D74" s="28" t="s">
        <v>18</v>
      </c>
      <c r="E74" s="39">
        <v>625000</v>
      </c>
      <c r="F74" s="36"/>
      <c r="G74" s="50"/>
      <c r="H74" s="51">
        <v>0</v>
      </c>
      <c r="I74" s="24"/>
      <c r="J74" s="60"/>
      <c r="K74" s="61"/>
    </row>
    <row r="75" spans="2:11" ht="27" customHeight="1" hidden="1">
      <c r="B75" s="22" t="s">
        <v>34</v>
      </c>
      <c r="C75" s="28" t="s">
        <v>18</v>
      </c>
      <c r="D75" s="28" t="s">
        <v>18</v>
      </c>
      <c r="E75" s="39">
        <v>625000</v>
      </c>
      <c r="F75" s="36"/>
      <c r="G75" s="50"/>
      <c r="H75" s="51">
        <v>0</v>
      </c>
      <c r="I75" s="24"/>
      <c r="J75" s="60"/>
      <c r="K75" s="61"/>
    </row>
    <row r="76" spans="2:11" ht="38.25" customHeight="1" hidden="1">
      <c r="B76" s="22" t="s">
        <v>129</v>
      </c>
      <c r="C76" s="28" t="s">
        <v>18</v>
      </c>
      <c r="D76" s="28" t="s">
        <v>18</v>
      </c>
      <c r="E76" s="38">
        <f>E77</f>
        <v>675000</v>
      </c>
      <c r="F76" s="36"/>
      <c r="G76" s="50"/>
      <c r="H76" s="38">
        <f>H77</f>
        <v>0</v>
      </c>
      <c r="I76" s="24"/>
      <c r="J76" s="60"/>
      <c r="K76" s="61"/>
    </row>
    <row r="77" spans="2:11" ht="30.75" customHeight="1" hidden="1">
      <c r="B77" s="22" t="s">
        <v>81</v>
      </c>
      <c r="C77" s="28" t="s">
        <v>18</v>
      </c>
      <c r="D77" s="28" t="s">
        <v>18</v>
      </c>
      <c r="E77" s="38">
        <f>E78</f>
        <v>675000</v>
      </c>
      <c r="F77" s="36"/>
      <c r="G77" s="50"/>
      <c r="H77" s="38">
        <f>H78</f>
        <v>0</v>
      </c>
      <c r="I77" s="24"/>
      <c r="J77" s="60"/>
      <c r="K77" s="61"/>
    </row>
    <row r="78" spans="2:11" ht="30.75" customHeight="1" hidden="1">
      <c r="B78" s="37" t="s">
        <v>92</v>
      </c>
      <c r="C78" s="28" t="s">
        <v>18</v>
      </c>
      <c r="D78" s="28" t="s">
        <v>18</v>
      </c>
      <c r="E78" s="39">
        <v>675000</v>
      </c>
      <c r="F78" s="36"/>
      <c r="G78" s="50"/>
      <c r="H78" s="51">
        <v>0</v>
      </c>
      <c r="I78" s="24"/>
      <c r="J78" s="60"/>
      <c r="K78" s="61"/>
    </row>
    <row r="79" spans="2:11" ht="31.5" customHeight="1" hidden="1">
      <c r="B79" s="22" t="s">
        <v>34</v>
      </c>
      <c r="C79" s="28" t="s">
        <v>18</v>
      </c>
      <c r="D79" s="28" t="s">
        <v>18</v>
      </c>
      <c r="E79" s="39">
        <v>675000</v>
      </c>
      <c r="F79" s="36"/>
      <c r="G79" s="50"/>
      <c r="H79" s="51">
        <v>0</v>
      </c>
      <c r="I79" s="24"/>
      <c r="J79" s="60"/>
      <c r="K79" s="61"/>
    </row>
    <row r="80" spans="2:11" ht="24.75" customHeight="1" hidden="1">
      <c r="B80" s="66" t="s">
        <v>134</v>
      </c>
      <c r="C80" s="28" t="s">
        <v>11</v>
      </c>
      <c r="D80" s="28" t="s">
        <v>44</v>
      </c>
      <c r="E80" s="38">
        <f>E81</f>
        <v>0</v>
      </c>
      <c r="F80" s="36"/>
      <c r="G80" s="50"/>
      <c r="H80" s="38">
        <f>H81</f>
        <v>0</v>
      </c>
      <c r="I80" s="24"/>
      <c r="J80" s="60"/>
      <c r="K80" s="61"/>
    </row>
    <row r="81" spans="2:11" ht="0.75" customHeight="1" hidden="1">
      <c r="B81" s="66" t="s">
        <v>136</v>
      </c>
      <c r="C81" s="28" t="s">
        <v>11</v>
      </c>
      <c r="D81" s="28" t="s">
        <v>18</v>
      </c>
      <c r="E81" s="38">
        <f>E82</f>
        <v>0</v>
      </c>
      <c r="F81" s="36"/>
      <c r="G81" s="50"/>
      <c r="H81" s="38">
        <f>H82</f>
        <v>0</v>
      </c>
      <c r="I81" s="24"/>
      <c r="J81" s="60"/>
      <c r="K81" s="61"/>
    </row>
    <row r="82" spans="2:11" ht="48.75" customHeight="1" hidden="1">
      <c r="B82" s="19" t="s">
        <v>135</v>
      </c>
      <c r="C82" s="28" t="s">
        <v>11</v>
      </c>
      <c r="D82" s="28" t="s">
        <v>18</v>
      </c>
      <c r="E82" s="38">
        <f>E83</f>
        <v>0</v>
      </c>
      <c r="F82" s="36"/>
      <c r="G82" s="50"/>
      <c r="H82" s="38">
        <f>H83</f>
        <v>0</v>
      </c>
      <c r="I82" s="24"/>
      <c r="J82" s="60"/>
      <c r="K82" s="61"/>
    </row>
    <row r="83" spans="2:11" ht="50.25" customHeight="1" hidden="1">
      <c r="B83" s="19" t="s">
        <v>138</v>
      </c>
      <c r="C83" s="28" t="s">
        <v>11</v>
      </c>
      <c r="D83" s="28" t="s">
        <v>18</v>
      </c>
      <c r="E83" s="38">
        <f>E84</f>
        <v>0</v>
      </c>
      <c r="F83" s="36"/>
      <c r="G83" s="50"/>
      <c r="H83" s="38">
        <f>H84</f>
        <v>0</v>
      </c>
      <c r="I83" s="24"/>
      <c r="J83" s="60"/>
      <c r="K83" s="61"/>
    </row>
    <row r="84" spans="2:11" ht="0.75" customHeight="1" hidden="1">
      <c r="B84" s="22" t="s">
        <v>81</v>
      </c>
      <c r="C84" s="28" t="s">
        <v>11</v>
      </c>
      <c r="D84" s="28" t="s">
        <v>18</v>
      </c>
      <c r="E84" s="38">
        <f>E85</f>
        <v>0</v>
      </c>
      <c r="F84" s="36"/>
      <c r="G84" s="50"/>
      <c r="H84" s="38">
        <f>H85</f>
        <v>0</v>
      </c>
      <c r="I84" s="24"/>
      <c r="J84" s="60"/>
      <c r="K84" s="61"/>
    </row>
    <row r="85" spans="2:11" ht="27.75" customHeight="1" hidden="1">
      <c r="B85" s="37" t="s">
        <v>92</v>
      </c>
      <c r="C85" s="28" t="s">
        <v>11</v>
      </c>
      <c r="D85" s="28" t="s">
        <v>18</v>
      </c>
      <c r="E85" s="39">
        <v>0</v>
      </c>
      <c r="F85" s="36"/>
      <c r="G85" s="50"/>
      <c r="H85" s="51">
        <v>0</v>
      </c>
      <c r="I85" s="24"/>
      <c r="J85" s="60"/>
      <c r="K85" s="61"/>
    </row>
    <row r="86" spans="2:11" ht="0.75" customHeight="1">
      <c r="B86" s="22" t="s">
        <v>34</v>
      </c>
      <c r="C86" s="28" t="s">
        <v>11</v>
      </c>
      <c r="D86" s="28" t="s">
        <v>18</v>
      </c>
      <c r="E86" s="39">
        <v>0</v>
      </c>
      <c r="F86" s="36"/>
      <c r="G86" s="50"/>
      <c r="H86" s="51">
        <v>0</v>
      </c>
      <c r="I86" s="24"/>
      <c r="J86" s="60"/>
      <c r="K86" s="61"/>
    </row>
    <row r="87" spans="2:11" ht="19.5" customHeight="1">
      <c r="B87" s="19" t="s">
        <v>171</v>
      </c>
      <c r="C87" s="27" t="s">
        <v>111</v>
      </c>
      <c r="D87" s="27" t="s">
        <v>44</v>
      </c>
      <c r="E87" s="38">
        <f>E88</f>
        <v>2000</v>
      </c>
      <c r="F87" s="36"/>
      <c r="G87" s="50"/>
      <c r="H87" s="38">
        <f>H88</f>
        <v>0</v>
      </c>
      <c r="I87" s="29">
        <f t="shared" si="3"/>
        <v>0</v>
      </c>
      <c r="J87" s="60"/>
      <c r="K87" s="61"/>
    </row>
    <row r="88" spans="2:11" s="73" customFormat="1" ht="19.5" customHeight="1">
      <c r="B88" s="22" t="s">
        <v>141</v>
      </c>
      <c r="C88" s="28" t="s">
        <v>111</v>
      </c>
      <c r="D88" s="28" t="s">
        <v>111</v>
      </c>
      <c r="E88" s="39">
        <f>'прил 4'!H124</f>
        <v>2000</v>
      </c>
      <c r="F88" s="39">
        <f>'прил 4'!I124</f>
        <v>0</v>
      </c>
      <c r="G88" s="39">
        <f>'прил 4'!J124</f>
        <v>0</v>
      </c>
      <c r="H88" s="39">
        <f>'прил 4'!K124</f>
        <v>0</v>
      </c>
      <c r="I88" s="24">
        <f t="shared" si="3"/>
        <v>0</v>
      </c>
      <c r="J88" s="74"/>
      <c r="K88" s="75"/>
    </row>
    <row r="89" spans="2:11" ht="48.75" customHeight="1" hidden="1">
      <c r="B89" s="19" t="s">
        <v>142</v>
      </c>
      <c r="C89" s="28" t="s">
        <v>111</v>
      </c>
      <c r="D89" s="28" t="s">
        <v>111</v>
      </c>
      <c r="E89" s="38">
        <f>E90</f>
        <v>2000</v>
      </c>
      <c r="F89" s="36"/>
      <c r="G89" s="50"/>
      <c r="H89" s="38">
        <f>H90</f>
        <v>0</v>
      </c>
      <c r="I89" s="24">
        <f t="shared" si="3"/>
        <v>0</v>
      </c>
      <c r="J89" s="60"/>
      <c r="K89" s="61"/>
    </row>
    <row r="90" spans="2:11" ht="51" customHeight="1" hidden="1">
      <c r="B90" s="19" t="s">
        <v>143</v>
      </c>
      <c r="C90" s="28" t="s">
        <v>111</v>
      </c>
      <c r="D90" s="28" t="s">
        <v>111</v>
      </c>
      <c r="E90" s="38">
        <f>E91</f>
        <v>2000</v>
      </c>
      <c r="F90" s="36"/>
      <c r="G90" s="50"/>
      <c r="H90" s="38">
        <f>H91</f>
        <v>0</v>
      </c>
      <c r="I90" s="24">
        <f t="shared" si="3"/>
        <v>0</v>
      </c>
      <c r="J90" s="60"/>
      <c r="K90" s="61"/>
    </row>
    <row r="91" spans="2:11" ht="27.75" customHeight="1" hidden="1">
      <c r="B91" s="22" t="s">
        <v>81</v>
      </c>
      <c r="C91" s="28" t="s">
        <v>111</v>
      </c>
      <c r="D91" s="28" t="s">
        <v>111</v>
      </c>
      <c r="E91" s="38">
        <f>E92</f>
        <v>2000</v>
      </c>
      <c r="F91" s="36"/>
      <c r="G91" s="50"/>
      <c r="H91" s="38">
        <f>H92</f>
        <v>0</v>
      </c>
      <c r="I91" s="24">
        <f t="shared" si="3"/>
        <v>0</v>
      </c>
      <c r="J91" s="60"/>
      <c r="K91" s="61"/>
    </row>
    <row r="92" spans="2:11" ht="27.75" customHeight="1" hidden="1">
      <c r="B92" s="37" t="s">
        <v>92</v>
      </c>
      <c r="C92" s="28" t="s">
        <v>111</v>
      </c>
      <c r="D92" s="28" t="s">
        <v>111</v>
      </c>
      <c r="E92" s="39">
        <v>2000</v>
      </c>
      <c r="F92" s="36"/>
      <c r="G92" s="50"/>
      <c r="H92" s="51">
        <v>0</v>
      </c>
      <c r="I92" s="24">
        <f t="shared" si="3"/>
        <v>0</v>
      </c>
      <c r="J92" s="60"/>
      <c r="K92" s="61"/>
    </row>
    <row r="93" spans="2:11" ht="27.75" customHeight="1" hidden="1">
      <c r="B93" s="22" t="s">
        <v>34</v>
      </c>
      <c r="C93" s="28" t="s">
        <v>111</v>
      </c>
      <c r="D93" s="28" t="s">
        <v>111</v>
      </c>
      <c r="E93" s="39">
        <v>2000</v>
      </c>
      <c r="F93" s="36"/>
      <c r="G93" s="50"/>
      <c r="H93" s="51">
        <v>0</v>
      </c>
      <c r="I93" s="24">
        <f t="shared" si="3"/>
        <v>0</v>
      </c>
      <c r="J93" s="60"/>
      <c r="K93" s="61"/>
    </row>
    <row r="94" spans="2:11" ht="15" customHeight="1">
      <c r="B94" s="19" t="s">
        <v>172</v>
      </c>
      <c r="C94" s="27" t="s">
        <v>95</v>
      </c>
      <c r="D94" s="27" t="s">
        <v>44</v>
      </c>
      <c r="E94" s="38">
        <f>E95</f>
        <v>206000</v>
      </c>
      <c r="F94" s="38">
        <f>F95</f>
        <v>275870</v>
      </c>
      <c r="G94" s="38">
        <f>G95</f>
        <v>275870</v>
      </c>
      <c r="H94" s="38">
        <f>H95</f>
        <v>205397</v>
      </c>
      <c r="I94" s="29">
        <f t="shared" si="3"/>
        <v>99.70728155339805</v>
      </c>
      <c r="J94" s="60"/>
      <c r="K94" s="61"/>
    </row>
    <row r="95" spans="2:11" s="73" customFormat="1" ht="18" customHeight="1">
      <c r="B95" s="22" t="s">
        <v>88</v>
      </c>
      <c r="C95" s="28" t="s">
        <v>95</v>
      </c>
      <c r="D95" s="28" t="s">
        <v>5</v>
      </c>
      <c r="E95" s="39">
        <f>'прил 4'!H131</f>
        <v>206000</v>
      </c>
      <c r="F95" s="39">
        <f>'прил 4'!I131</f>
        <v>275870</v>
      </c>
      <c r="G95" s="39">
        <f>'прил 4'!J131</f>
        <v>275870</v>
      </c>
      <c r="H95" s="39">
        <f>'прил 4'!K131</f>
        <v>205397</v>
      </c>
      <c r="I95" s="24">
        <f t="shared" si="3"/>
        <v>99.70728155339805</v>
      </c>
      <c r="J95" s="74"/>
      <c r="K95" s="75"/>
    </row>
    <row r="96" spans="2:11" ht="42.75" customHeight="1" hidden="1">
      <c r="B96" s="31" t="s">
        <v>89</v>
      </c>
      <c r="C96" s="27" t="s">
        <v>95</v>
      </c>
      <c r="D96" s="27" t="s">
        <v>5</v>
      </c>
      <c r="E96" s="38">
        <f>E98</f>
        <v>206000</v>
      </c>
      <c r="F96" s="38">
        <f>F98</f>
        <v>275870</v>
      </c>
      <c r="G96" s="38">
        <f>G98</f>
        <v>275870</v>
      </c>
      <c r="H96" s="38">
        <f>H98</f>
        <v>205397</v>
      </c>
      <c r="I96" s="29">
        <f t="shared" si="3"/>
        <v>99.70728155339805</v>
      </c>
      <c r="J96" s="80"/>
      <c r="K96" s="81"/>
    </row>
    <row r="97" spans="2:11" ht="53.25" customHeight="1" hidden="1">
      <c r="B97" s="30" t="s">
        <v>98</v>
      </c>
      <c r="C97" s="27" t="s">
        <v>95</v>
      </c>
      <c r="D97" s="27" t="s">
        <v>5</v>
      </c>
      <c r="E97" s="38">
        <f>E98</f>
        <v>206000</v>
      </c>
      <c r="F97" s="38">
        <f>F98</f>
        <v>275870</v>
      </c>
      <c r="G97" s="38">
        <f>G98</f>
        <v>275870</v>
      </c>
      <c r="H97" s="38">
        <f>H98</f>
        <v>205397</v>
      </c>
      <c r="I97" s="29">
        <f t="shared" si="3"/>
        <v>99.70728155339805</v>
      </c>
      <c r="J97" s="57"/>
      <c r="K97" s="58"/>
    </row>
    <row r="98" spans="2:11" ht="27.75" customHeight="1" hidden="1">
      <c r="B98" s="37" t="s">
        <v>81</v>
      </c>
      <c r="C98" s="28" t="s">
        <v>95</v>
      </c>
      <c r="D98" s="28" t="s">
        <v>5</v>
      </c>
      <c r="E98" s="39">
        <f>E100</f>
        <v>206000</v>
      </c>
      <c r="F98" s="39">
        <f>F100</f>
        <v>275870</v>
      </c>
      <c r="G98" s="39">
        <f>G100</f>
        <v>275870</v>
      </c>
      <c r="H98" s="39">
        <f>H100</f>
        <v>205397</v>
      </c>
      <c r="I98" s="24">
        <f t="shared" si="3"/>
        <v>99.70728155339805</v>
      </c>
      <c r="J98" s="57"/>
      <c r="K98" s="58"/>
    </row>
    <row r="99" spans="2:11" ht="27.75" customHeight="1" hidden="1">
      <c r="B99" s="37" t="s">
        <v>92</v>
      </c>
      <c r="C99" s="28" t="s">
        <v>95</v>
      </c>
      <c r="D99" s="28" t="s">
        <v>5</v>
      </c>
      <c r="E99" s="39">
        <f>E100</f>
        <v>206000</v>
      </c>
      <c r="F99" s="39">
        <f>F100</f>
        <v>275870</v>
      </c>
      <c r="G99" s="39">
        <f>G100</f>
        <v>275870</v>
      </c>
      <c r="H99" s="39">
        <f>H100</f>
        <v>205397</v>
      </c>
      <c r="I99" s="24">
        <f t="shared" si="3"/>
        <v>99.70728155339805</v>
      </c>
      <c r="J99" s="57"/>
      <c r="K99" s="58"/>
    </row>
    <row r="100" spans="2:11" ht="15" customHeight="1" hidden="1">
      <c r="B100" s="34" t="s">
        <v>87</v>
      </c>
      <c r="C100" s="28" t="s">
        <v>95</v>
      </c>
      <c r="D100" s="28" t="s">
        <v>5</v>
      </c>
      <c r="E100" s="39">
        <v>206000</v>
      </c>
      <c r="F100" s="39">
        <v>275870</v>
      </c>
      <c r="G100" s="39">
        <v>275870</v>
      </c>
      <c r="H100" s="39">
        <v>205397</v>
      </c>
      <c r="I100" s="24">
        <f t="shared" si="3"/>
        <v>99.70728155339805</v>
      </c>
      <c r="J100" s="57"/>
      <c r="K100" s="58"/>
    </row>
    <row r="101" spans="2:11" ht="18.75" customHeight="1">
      <c r="B101" s="67" t="s">
        <v>99</v>
      </c>
      <c r="C101" s="27" t="s">
        <v>16</v>
      </c>
      <c r="D101" s="27" t="s">
        <v>44</v>
      </c>
      <c r="E101" s="38">
        <f>E107</f>
        <v>130000</v>
      </c>
      <c r="F101" s="38">
        <f>F107</f>
        <v>0</v>
      </c>
      <c r="G101" s="38">
        <f>G107</f>
        <v>0</v>
      </c>
      <c r="H101" s="38">
        <f>H107</f>
        <v>128735.8</v>
      </c>
      <c r="I101" s="29">
        <f t="shared" si="3"/>
        <v>99.02753846153847</v>
      </c>
      <c r="J101" s="57"/>
      <c r="K101" s="58"/>
    </row>
    <row r="102" spans="2:11" ht="18.75" customHeight="1" hidden="1">
      <c r="B102" s="34" t="s">
        <v>100</v>
      </c>
      <c r="C102" s="28" t="s">
        <v>16</v>
      </c>
      <c r="D102" s="28" t="s">
        <v>8</v>
      </c>
      <c r="E102" s="39">
        <f aca="true" t="shared" si="8" ref="E102:H105">E103</f>
        <v>0</v>
      </c>
      <c r="F102" s="39">
        <f t="shared" si="8"/>
        <v>0</v>
      </c>
      <c r="G102" s="39">
        <f t="shared" si="8"/>
        <v>0</v>
      </c>
      <c r="H102" s="39">
        <f t="shared" si="8"/>
        <v>0</v>
      </c>
      <c r="I102" s="24" t="e">
        <f t="shared" si="3"/>
        <v>#DIV/0!</v>
      </c>
      <c r="J102" s="57"/>
      <c r="K102" s="58"/>
    </row>
    <row r="103" spans="2:11" ht="18.75" customHeight="1" hidden="1">
      <c r="B103" s="34" t="s">
        <v>86</v>
      </c>
      <c r="C103" s="28" t="s">
        <v>16</v>
      </c>
      <c r="D103" s="28" t="s">
        <v>8</v>
      </c>
      <c r="E103" s="39">
        <f t="shared" si="8"/>
        <v>0</v>
      </c>
      <c r="F103" s="39">
        <f t="shared" si="8"/>
        <v>0</v>
      </c>
      <c r="G103" s="39">
        <f t="shared" si="8"/>
        <v>0</v>
      </c>
      <c r="H103" s="39">
        <f t="shared" si="8"/>
        <v>0</v>
      </c>
      <c r="I103" s="24" t="e">
        <f t="shared" si="3"/>
        <v>#DIV/0!</v>
      </c>
      <c r="J103" s="57"/>
      <c r="K103" s="58"/>
    </row>
    <row r="104" spans="2:11" ht="18.75" customHeight="1" hidden="1">
      <c r="B104" s="34" t="s">
        <v>101</v>
      </c>
      <c r="C104" s="28" t="s">
        <v>16</v>
      </c>
      <c r="D104" s="28" t="s">
        <v>8</v>
      </c>
      <c r="E104" s="39">
        <f t="shared" si="8"/>
        <v>0</v>
      </c>
      <c r="F104" s="39">
        <f t="shared" si="8"/>
        <v>0</v>
      </c>
      <c r="G104" s="39">
        <f t="shared" si="8"/>
        <v>0</v>
      </c>
      <c r="H104" s="39">
        <f t="shared" si="8"/>
        <v>0</v>
      </c>
      <c r="I104" s="24" t="e">
        <f t="shared" si="3"/>
        <v>#DIV/0!</v>
      </c>
      <c r="J104" s="57"/>
      <c r="K104" s="58"/>
    </row>
    <row r="105" spans="2:11" ht="27.75" customHeight="1" hidden="1">
      <c r="B105" s="34" t="s">
        <v>102</v>
      </c>
      <c r="C105" s="28" t="s">
        <v>16</v>
      </c>
      <c r="D105" s="28" t="s">
        <v>8</v>
      </c>
      <c r="E105" s="39">
        <f t="shared" si="8"/>
        <v>0</v>
      </c>
      <c r="F105" s="39">
        <f t="shared" si="8"/>
        <v>0</v>
      </c>
      <c r="G105" s="39">
        <f t="shared" si="8"/>
        <v>0</v>
      </c>
      <c r="H105" s="39">
        <f t="shared" si="8"/>
        <v>0</v>
      </c>
      <c r="I105" s="24" t="e">
        <f t="shared" si="3"/>
        <v>#DIV/0!</v>
      </c>
      <c r="J105" s="57"/>
      <c r="K105" s="58"/>
    </row>
    <row r="106" spans="2:11" ht="29.25" customHeight="1" hidden="1">
      <c r="B106" s="34" t="s">
        <v>103</v>
      </c>
      <c r="C106" s="28" t="s">
        <v>16</v>
      </c>
      <c r="D106" s="28" t="s">
        <v>8</v>
      </c>
      <c r="E106" s="39">
        <v>0</v>
      </c>
      <c r="F106" s="39"/>
      <c r="G106" s="39"/>
      <c r="H106" s="39">
        <v>0</v>
      </c>
      <c r="I106" s="24" t="e">
        <f t="shared" si="3"/>
        <v>#DIV/0!</v>
      </c>
      <c r="J106" s="57"/>
      <c r="K106" s="58"/>
    </row>
    <row r="107" spans="2:11" ht="21" customHeight="1">
      <c r="B107" s="34" t="s">
        <v>146</v>
      </c>
      <c r="C107" s="28" t="s">
        <v>16</v>
      </c>
      <c r="D107" s="28" t="s">
        <v>11</v>
      </c>
      <c r="E107" s="38">
        <f>'прил 4'!H143</f>
        <v>130000</v>
      </c>
      <c r="F107" s="38">
        <f>'прил 4'!I143</f>
        <v>0</v>
      </c>
      <c r="G107" s="38">
        <f>'прил 4'!J143</f>
        <v>0</v>
      </c>
      <c r="H107" s="38">
        <f>'прил 4'!K143</f>
        <v>128735.8</v>
      </c>
      <c r="I107" s="24">
        <f t="shared" si="3"/>
        <v>99.02753846153847</v>
      </c>
      <c r="J107" s="57"/>
      <c r="K107" s="58"/>
    </row>
    <row r="108" spans="2:11" ht="43.5" customHeight="1" hidden="1">
      <c r="B108" s="34" t="s">
        <v>147</v>
      </c>
      <c r="C108" s="27" t="s">
        <v>16</v>
      </c>
      <c r="D108" s="27" t="s">
        <v>11</v>
      </c>
      <c r="E108" s="38">
        <f>E109</f>
        <v>130000</v>
      </c>
      <c r="F108" s="39"/>
      <c r="G108" s="39"/>
      <c r="H108" s="38">
        <f>H109</f>
        <v>128735.8</v>
      </c>
      <c r="I108" s="24">
        <f t="shared" si="3"/>
        <v>99.02753846153847</v>
      </c>
      <c r="J108" s="57"/>
      <c r="K108" s="58"/>
    </row>
    <row r="109" spans="2:11" ht="51.75" customHeight="1" hidden="1">
      <c r="B109" s="34" t="s">
        <v>148</v>
      </c>
      <c r="C109" s="27" t="s">
        <v>16</v>
      </c>
      <c r="D109" s="27" t="s">
        <v>11</v>
      </c>
      <c r="E109" s="39">
        <f>E111</f>
        <v>130000</v>
      </c>
      <c r="F109" s="39"/>
      <c r="G109" s="39"/>
      <c r="H109" s="39">
        <f>H111</f>
        <v>128735.8</v>
      </c>
      <c r="I109" s="24">
        <f t="shared" si="3"/>
        <v>99.02753846153847</v>
      </c>
      <c r="J109" s="57"/>
      <c r="K109" s="58"/>
    </row>
    <row r="110" spans="2:11" ht="29.25" customHeight="1" hidden="1">
      <c r="B110" s="37" t="s">
        <v>81</v>
      </c>
      <c r="C110" s="27" t="s">
        <v>16</v>
      </c>
      <c r="D110" s="27" t="s">
        <v>11</v>
      </c>
      <c r="E110" s="39">
        <f>E111</f>
        <v>130000</v>
      </c>
      <c r="F110" s="39"/>
      <c r="G110" s="39"/>
      <c r="H110" s="39">
        <f>H111</f>
        <v>128735.8</v>
      </c>
      <c r="I110" s="24">
        <f t="shared" si="3"/>
        <v>99.02753846153847</v>
      </c>
      <c r="J110" s="57"/>
      <c r="K110" s="58"/>
    </row>
    <row r="111" spans="2:11" ht="29.25" customHeight="1" hidden="1">
      <c r="B111" s="37" t="s">
        <v>92</v>
      </c>
      <c r="C111" s="27" t="s">
        <v>16</v>
      </c>
      <c r="D111" s="27" t="s">
        <v>11</v>
      </c>
      <c r="E111" s="39">
        <f>E112</f>
        <v>130000</v>
      </c>
      <c r="F111" s="39"/>
      <c r="G111" s="39"/>
      <c r="H111" s="39">
        <v>128735.8</v>
      </c>
      <c r="I111" s="24">
        <f>H111/E111*100</f>
        <v>99.02753846153847</v>
      </c>
      <c r="J111" s="57"/>
      <c r="K111" s="58"/>
    </row>
    <row r="112" spans="2:11" ht="29.25" customHeight="1" hidden="1">
      <c r="B112" s="34" t="s">
        <v>87</v>
      </c>
      <c r="C112" s="27" t="s">
        <v>16</v>
      </c>
      <c r="D112" s="27" t="s">
        <v>11</v>
      </c>
      <c r="E112" s="39">
        <v>130000</v>
      </c>
      <c r="F112" s="39"/>
      <c r="G112" s="39"/>
      <c r="H112" s="39">
        <v>128735.8</v>
      </c>
      <c r="I112" s="24">
        <f t="shared" si="3"/>
        <v>99.02753846153847</v>
      </c>
      <c r="J112" s="57"/>
      <c r="K112" s="58"/>
    </row>
    <row r="113" spans="2:9" ht="19.5" customHeight="1">
      <c r="B113" s="65" t="s">
        <v>75</v>
      </c>
      <c r="C113" s="27" t="s">
        <v>12</v>
      </c>
      <c r="D113" s="27" t="s">
        <v>44</v>
      </c>
      <c r="E113" s="38">
        <f>E114</f>
        <v>105000</v>
      </c>
      <c r="F113" s="38">
        <f>F114</f>
        <v>0</v>
      </c>
      <c r="G113" s="38">
        <f>G114</f>
        <v>0</v>
      </c>
      <c r="H113" s="38">
        <f>H114</f>
        <v>104389</v>
      </c>
      <c r="I113" s="29">
        <f t="shared" si="3"/>
        <v>99.41809523809523</v>
      </c>
    </row>
    <row r="114" spans="2:9" s="73" customFormat="1" ht="19.5" customHeight="1">
      <c r="B114" s="22" t="s">
        <v>76</v>
      </c>
      <c r="C114" s="28" t="s">
        <v>12</v>
      </c>
      <c r="D114" s="28" t="s">
        <v>7</v>
      </c>
      <c r="E114" s="39">
        <f>'прил 4'!H150</f>
        <v>105000</v>
      </c>
      <c r="F114" s="39">
        <f>'прил 4'!I150</f>
        <v>0</v>
      </c>
      <c r="G114" s="39">
        <f>'прил 4'!J150</f>
        <v>0</v>
      </c>
      <c r="H114" s="39">
        <f>'прил 4'!K150</f>
        <v>104389</v>
      </c>
      <c r="I114" s="24">
        <f t="shared" si="3"/>
        <v>99.41809523809523</v>
      </c>
    </row>
    <row r="115" spans="2:9" ht="57" customHeight="1" hidden="1">
      <c r="B115" s="31" t="s">
        <v>157</v>
      </c>
      <c r="C115" s="27" t="s">
        <v>12</v>
      </c>
      <c r="D115" s="27" t="s">
        <v>7</v>
      </c>
      <c r="E115" s="38">
        <f>E116</f>
        <v>105000</v>
      </c>
      <c r="F115" s="38">
        <f>F116</f>
        <v>0</v>
      </c>
      <c r="G115" s="38">
        <f>G116</f>
        <v>0</v>
      </c>
      <c r="H115" s="38">
        <f>H116</f>
        <v>104389</v>
      </c>
      <c r="I115" s="29">
        <f t="shared" si="3"/>
        <v>99.41809523809523</v>
      </c>
    </row>
    <row r="116" spans="2:9" ht="29.25" customHeight="1" hidden="1">
      <c r="B116" s="37" t="s">
        <v>81</v>
      </c>
      <c r="C116" s="28" t="s">
        <v>12</v>
      </c>
      <c r="D116" s="28" t="s">
        <v>7</v>
      </c>
      <c r="E116" s="39">
        <f>E118</f>
        <v>105000</v>
      </c>
      <c r="F116" s="39">
        <f>F118</f>
        <v>0</v>
      </c>
      <c r="G116" s="39">
        <f>G118</f>
        <v>0</v>
      </c>
      <c r="H116" s="39">
        <f>H118</f>
        <v>104389</v>
      </c>
      <c r="I116" s="24">
        <f t="shared" si="3"/>
        <v>99.41809523809523</v>
      </c>
    </row>
    <row r="117" spans="2:9" ht="29.25" customHeight="1" hidden="1">
      <c r="B117" s="37" t="s">
        <v>92</v>
      </c>
      <c r="C117" s="28" t="s">
        <v>12</v>
      </c>
      <c r="D117" s="28" t="s">
        <v>7</v>
      </c>
      <c r="E117" s="39">
        <f>E118</f>
        <v>105000</v>
      </c>
      <c r="F117" s="39">
        <f>F118</f>
        <v>0</v>
      </c>
      <c r="G117" s="39">
        <f>G118</f>
        <v>0</v>
      </c>
      <c r="H117" s="39">
        <f>H118</f>
        <v>104389</v>
      </c>
      <c r="I117" s="24">
        <f t="shared" si="3"/>
        <v>99.41809523809523</v>
      </c>
    </row>
    <row r="118" spans="2:9" ht="18" customHeight="1" hidden="1">
      <c r="B118" s="34" t="s">
        <v>87</v>
      </c>
      <c r="C118" s="28" t="s">
        <v>12</v>
      </c>
      <c r="D118" s="28" t="s">
        <v>7</v>
      </c>
      <c r="E118" s="39">
        <v>105000</v>
      </c>
      <c r="F118" s="36"/>
      <c r="G118" s="50"/>
      <c r="H118" s="51">
        <v>104389</v>
      </c>
      <c r="I118" s="24">
        <f t="shared" si="3"/>
        <v>99.41809523809523</v>
      </c>
    </row>
    <row r="119" spans="2:9" ht="20.25" customHeight="1">
      <c r="B119" s="6" t="s">
        <v>3</v>
      </c>
      <c r="C119" s="4"/>
      <c r="D119" s="4"/>
      <c r="E119" s="53">
        <f>E8+E14+E27+E34+E41+E87+E94+E101+E113</f>
        <v>24354485.810000002</v>
      </c>
      <c r="F119" s="53" t="e">
        <f>F8+F14+F27+F34+F41+F87+F94+F101+F113</f>
        <v>#REF!</v>
      </c>
      <c r="G119" s="53" t="e">
        <f>G8+G14+G27+G34+G41+G87+G94+G101+G113</f>
        <v>#REF!</v>
      </c>
      <c r="H119" s="53">
        <f>H8+H14+H27+H34+H41+H87+H94+H101+H113</f>
        <v>18680476.830000002</v>
      </c>
      <c r="I119" s="29">
        <f t="shared" si="3"/>
        <v>76.70240700515943</v>
      </c>
    </row>
  </sheetData>
  <sheetProtection/>
  <mergeCells count="9">
    <mergeCell ref="J96:K96"/>
    <mergeCell ref="I5:I6"/>
    <mergeCell ref="C1:E1"/>
    <mergeCell ref="B3:I3"/>
    <mergeCell ref="B5:B6"/>
    <mergeCell ref="C5:C6"/>
    <mergeCell ref="D5:D6"/>
    <mergeCell ref="E5:H5"/>
    <mergeCell ref="H2:I2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68">
      <selection activeCell="L4" sqref="L4"/>
    </sheetView>
  </sheetViews>
  <sheetFormatPr defaultColWidth="9.00390625" defaultRowHeight="12.75"/>
  <cols>
    <col min="1" max="1" width="0.2421875" style="0" customWidth="1"/>
    <col min="2" max="2" width="49.00390625" style="0" customWidth="1"/>
    <col min="3" max="3" width="5.00390625" style="0" customWidth="1"/>
    <col min="4" max="4" width="4.625" style="0" customWidth="1"/>
    <col min="5" max="5" width="5.625" style="0" customWidth="1"/>
    <col min="6" max="6" width="12.875" style="0" customWidth="1"/>
    <col min="7" max="7" width="7.125" style="0" customWidth="1"/>
    <col min="8" max="8" width="14.75390625" style="2" customWidth="1"/>
    <col min="9" max="9" width="18.375" style="0" hidden="1" customWidth="1"/>
    <col min="10" max="10" width="13.375" style="1" hidden="1" customWidth="1"/>
    <col min="11" max="11" width="17.75390625" style="1" customWidth="1"/>
    <col min="12" max="12" width="12.375" style="1" customWidth="1"/>
    <col min="13" max="13" width="10.125" style="0" bestFit="1" customWidth="1"/>
    <col min="18" max="18" width="21.75390625" style="0" customWidth="1"/>
  </cols>
  <sheetData>
    <row r="1" spans="4:8" ht="12.75" customHeight="1" hidden="1">
      <c r="D1" s="84"/>
      <c r="E1" s="84"/>
      <c r="F1" s="84"/>
      <c r="G1" s="84"/>
      <c r="H1" s="84"/>
    </row>
    <row r="2" spans="2:12" ht="56.25" customHeight="1">
      <c r="B2" s="71"/>
      <c r="C2" s="71"/>
      <c r="D2" s="71"/>
      <c r="E2" s="71"/>
      <c r="F2" s="71"/>
      <c r="G2" s="71"/>
      <c r="H2" s="71"/>
      <c r="I2" s="71"/>
      <c r="J2" s="71"/>
      <c r="K2" s="89" t="s">
        <v>177</v>
      </c>
      <c r="L2" s="89"/>
    </row>
    <row r="3" spans="2:12" ht="32.25" customHeight="1">
      <c r="B3" s="85" t="s">
        <v>175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2:12" ht="12.75">
      <c r="B4" s="8"/>
      <c r="C4" s="8"/>
      <c r="D4" s="8"/>
      <c r="E4" s="8"/>
      <c r="F4" s="8"/>
      <c r="G4" s="8"/>
      <c r="H4" s="9"/>
      <c r="I4" s="8"/>
      <c r="J4" s="10"/>
      <c r="K4" s="10"/>
      <c r="L4" s="10"/>
    </row>
    <row r="5" spans="2:12" ht="23.25" customHeight="1">
      <c r="B5" s="86" t="s">
        <v>0</v>
      </c>
      <c r="C5" s="87" t="s">
        <v>47</v>
      </c>
      <c r="D5" s="87" t="s">
        <v>21</v>
      </c>
      <c r="E5" s="87" t="s">
        <v>22</v>
      </c>
      <c r="F5" s="87" t="s">
        <v>1</v>
      </c>
      <c r="G5" s="87" t="s">
        <v>23</v>
      </c>
      <c r="H5" s="88" t="s">
        <v>2</v>
      </c>
      <c r="I5" s="88"/>
      <c r="J5" s="88"/>
      <c r="K5" s="88"/>
      <c r="L5" s="82" t="s">
        <v>74</v>
      </c>
    </row>
    <row r="6" spans="2:12" ht="25.5" customHeight="1">
      <c r="B6" s="86"/>
      <c r="C6" s="87"/>
      <c r="D6" s="87"/>
      <c r="E6" s="87"/>
      <c r="F6" s="87"/>
      <c r="G6" s="87"/>
      <c r="H6" s="47" t="s">
        <v>72</v>
      </c>
      <c r="I6" s="49"/>
      <c r="J6" s="49"/>
      <c r="K6" s="48" t="s">
        <v>73</v>
      </c>
      <c r="L6" s="83"/>
    </row>
    <row r="7" spans="2:12" ht="12.7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2">
        <v>6</v>
      </c>
      <c r="I7" s="12">
        <v>7</v>
      </c>
      <c r="J7" s="44"/>
      <c r="K7" s="13"/>
      <c r="L7" s="13"/>
    </row>
    <row r="8" spans="2:12" s="2" customFormat="1" ht="12.75">
      <c r="B8" s="14" t="s">
        <v>4</v>
      </c>
      <c r="C8" s="14">
        <v>856</v>
      </c>
      <c r="D8" s="15" t="s">
        <v>5</v>
      </c>
      <c r="E8" s="15" t="s">
        <v>44</v>
      </c>
      <c r="F8" s="16"/>
      <c r="G8" s="16"/>
      <c r="H8" s="17">
        <f>H9+H35+H43+H16+H40</f>
        <v>9566361</v>
      </c>
      <c r="I8" s="17">
        <f>I9+I35+I43+I16+I40</f>
        <v>0</v>
      </c>
      <c r="J8" s="17">
        <f>J9+J35+J43+J16+J40</f>
        <v>29651</v>
      </c>
      <c r="K8" s="17">
        <f>K9+K35+K43+K16+K40</f>
        <v>8709798.57</v>
      </c>
      <c r="L8" s="24">
        <f>K8/H8*100</f>
        <v>91.0460996610937</v>
      </c>
    </row>
    <row r="9" spans="2:12" s="2" customFormat="1" ht="25.5" customHeight="1">
      <c r="B9" s="19" t="s">
        <v>6</v>
      </c>
      <c r="C9" s="14">
        <v>856</v>
      </c>
      <c r="D9" s="15" t="s">
        <v>5</v>
      </c>
      <c r="E9" s="15" t="s">
        <v>7</v>
      </c>
      <c r="F9" s="16"/>
      <c r="G9" s="16"/>
      <c r="H9" s="20">
        <f>H10+H14</f>
        <v>1122710.9</v>
      </c>
      <c r="I9" s="18">
        <f>I10</f>
        <v>0</v>
      </c>
      <c r="J9" s="45">
        <f>J10</f>
        <v>29651</v>
      </c>
      <c r="K9" s="20">
        <f>K10+K14</f>
        <v>1089564.25</v>
      </c>
      <c r="L9" s="24">
        <f aca="true" t="shared" si="0" ref="L9:L73">K9/H9*100</f>
        <v>97.0476237471285</v>
      </c>
    </row>
    <row r="10" spans="2:13" s="2" customFormat="1" ht="25.5">
      <c r="B10" s="21" t="s">
        <v>41</v>
      </c>
      <c r="C10" s="14">
        <v>856</v>
      </c>
      <c r="D10" s="15" t="s">
        <v>5</v>
      </c>
      <c r="E10" s="15" t="s">
        <v>7</v>
      </c>
      <c r="F10" s="15" t="s">
        <v>51</v>
      </c>
      <c r="G10" s="16"/>
      <c r="H10" s="18">
        <f>H11</f>
        <v>1118692.9</v>
      </c>
      <c r="I10" s="18">
        <f>I12</f>
        <v>0</v>
      </c>
      <c r="J10" s="45">
        <f>J12</f>
        <v>29651</v>
      </c>
      <c r="K10" s="18">
        <f>K11</f>
        <v>1085546.25</v>
      </c>
      <c r="L10" s="24">
        <f t="shared" si="0"/>
        <v>97.03701972185576</v>
      </c>
      <c r="M10" s="3"/>
    </row>
    <row r="11" spans="2:12" s="2" customFormat="1" ht="25.5">
      <c r="B11" s="19" t="s">
        <v>38</v>
      </c>
      <c r="C11" s="14">
        <v>856</v>
      </c>
      <c r="D11" s="15" t="s">
        <v>5</v>
      </c>
      <c r="E11" s="15" t="s">
        <v>7</v>
      </c>
      <c r="F11" s="15" t="s">
        <v>52</v>
      </c>
      <c r="G11" s="16"/>
      <c r="H11" s="18">
        <f>H12</f>
        <v>1118692.9</v>
      </c>
      <c r="I11" s="18"/>
      <c r="J11" s="45"/>
      <c r="K11" s="18">
        <f>K12</f>
        <v>1085546.25</v>
      </c>
      <c r="L11" s="24">
        <f t="shared" si="0"/>
        <v>97.03701972185576</v>
      </c>
    </row>
    <row r="12" spans="2:12" s="2" customFormat="1" ht="25.5">
      <c r="B12" s="22" t="s">
        <v>29</v>
      </c>
      <c r="C12" s="14">
        <v>856</v>
      </c>
      <c r="D12" s="16" t="s">
        <v>5</v>
      </c>
      <c r="E12" s="16" t="s">
        <v>7</v>
      </c>
      <c r="F12" s="16" t="s">
        <v>53</v>
      </c>
      <c r="G12" s="16"/>
      <c r="H12" s="18">
        <f>H13+H15</f>
        <v>1118692.9</v>
      </c>
      <c r="I12" s="18">
        <f>I13+I15</f>
        <v>0</v>
      </c>
      <c r="J12" s="18">
        <f>J13+J15</f>
        <v>29651</v>
      </c>
      <c r="K12" s="18">
        <f>K13+K15</f>
        <v>1085546.25</v>
      </c>
      <c r="L12" s="24">
        <f t="shared" si="0"/>
        <v>97.03701972185576</v>
      </c>
    </row>
    <row r="13" spans="2:12" s="2" customFormat="1" ht="27" customHeight="1">
      <c r="B13" s="22" t="s">
        <v>67</v>
      </c>
      <c r="C13" s="14">
        <v>856</v>
      </c>
      <c r="D13" s="16" t="s">
        <v>5</v>
      </c>
      <c r="E13" s="16" t="s">
        <v>7</v>
      </c>
      <c r="F13" s="16" t="s">
        <v>66</v>
      </c>
      <c r="G13" s="16" t="s">
        <v>30</v>
      </c>
      <c r="H13" s="25">
        <v>863424.9</v>
      </c>
      <c r="I13" s="24"/>
      <c r="J13" s="50">
        <v>29651</v>
      </c>
      <c r="K13" s="51">
        <v>863345.63</v>
      </c>
      <c r="L13" s="24">
        <f t="shared" si="0"/>
        <v>99.99081912045853</v>
      </c>
    </row>
    <row r="14" spans="2:12" s="2" customFormat="1" ht="46.5" customHeight="1">
      <c r="B14" s="22" t="s">
        <v>31</v>
      </c>
      <c r="C14" s="14">
        <v>856</v>
      </c>
      <c r="D14" s="16" t="s">
        <v>5</v>
      </c>
      <c r="E14" s="16" t="s">
        <v>7</v>
      </c>
      <c r="F14" s="16" t="s">
        <v>66</v>
      </c>
      <c r="G14" s="16" t="s">
        <v>32</v>
      </c>
      <c r="H14" s="25">
        <v>4018</v>
      </c>
      <c r="I14" s="24"/>
      <c r="J14" s="50"/>
      <c r="K14" s="51">
        <v>4018</v>
      </c>
      <c r="L14" s="24">
        <f t="shared" si="0"/>
        <v>100</v>
      </c>
    </row>
    <row r="15" spans="2:12" s="2" customFormat="1" ht="44.25" customHeight="1">
      <c r="B15" s="22" t="s">
        <v>64</v>
      </c>
      <c r="C15" s="14">
        <v>856</v>
      </c>
      <c r="D15" s="16" t="s">
        <v>5</v>
      </c>
      <c r="E15" s="16" t="s">
        <v>7</v>
      </c>
      <c r="F15" s="16" t="s">
        <v>53</v>
      </c>
      <c r="G15" s="16" t="s">
        <v>65</v>
      </c>
      <c r="H15" s="25">
        <v>255268</v>
      </c>
      <c r="I15" s="24"/>
      <c r="J15" s="50"/>
      <c r="K15" s="51">
        <v>222200.62</v>
      </c>
      <c r="L15" s="24">
        <f t="shared" si="0"/>
        <v>87.04601438488176</v>
      </c>
    </row>
    <row r="16" spans="2:13" s="2" customFormat="1" ht="54" customHeight="1">
      <c r="B16" s="19" t="s">
        <v>9</v>
      </c>
      <c r="C16" s="14">
        <v>856</v>
      </c>
      <c r="D16" s="15" t="s">
        <v>5</v>
      </c>
      <c r="E16" s="15" t="s">
        <v>10</v>
      </c>
      <c r="F16" s="16"/>
      <c r="G16" s="16"/>
      <c r="H16" s="20">
        <f>H17+H33+H29+H31</f>
        <v>8355478.1</v>
      </c>
      <c r="I16" s="24"/>
      <c r="J16" s="50"/>
      <c r="K16" s="20">
        <f>K17+K33+K29+K31</f>
        <v>7549572.32</v>
      </c>
      <c r="L16" s="24">
        <f t="shared" si="0"/>
        <v>90.35476162638737</v>
      </c>
      <c r="M16" s="7"/>
    </row>
    <row r="17" spans="2:12" s="2" customFormat="1" ht="25.5">
      <c r="B17" s="21" t="s">
        <v>41</v>
      </c>
      <c r="C17" s="14">
        <v>856</v>
      </c>
      <c r="D17" s="15" t="s">
        <v>5</v>
      </c>
      <c r="E17" s="15" t="s">
        <v>10</v>
      </c>
      <c r="F17" s="15" t="s">
        <v>51</v>
      </c>
      <c r="G17" s="16"/>
      <c r="H17" s="18">
        <f>H18</f>
        <v>7935597.569999999</v>
      </c>
      <c r="I17" s="24"/>
      <c r="J17" s="50">
        <f>J18</f>
        <v>0</v>
      </c>
      <c r="K17" s="51">
        <f>K18</f>
        <v>7224615</v>
      </c>
      <c r="L17" s="24">
        <f t="shared" si="0"/>
        <v>91.04059191852392</v>
      </c>
    </row>
    <row r="18" spans="2:12" s="2" customFormat="1" ht="25.5">
      <c r="B18" s="21" t="s">
        <v>42</v>
      </c>
      <c r="C18" s="14">
        <v>856</v>
      </c>
      <c r="D18" s="15" t="s">
        <v>5</v>
      </c>
      <c r="E18" s="15" t="s">
        <v>10</v>
      </c>
      <c r="F18" s="15" t="s">
        <v>54</v>
      </c>
      <c r="G18" s="16"/>
      <c r="H18" s="18">
        <f>H19</f>
        <v>7935597.569999999</v>
      </c>
      <c r="I18" s="18">
        <f>I19</f>
        <v>0</v>
      </c>
      <c r="J18" s="18">
        <f>J19</f>
        <v>0</v>
      </c>
      <c r="K18" s="18">
        <f>K19</f>
        <v>7224615</v>
      </c>
      <c r="L18" s="24">
        <f t="shared" si="0"/>
        <v>91.04059191852392</v>
      </c>
    </row>
    <row r="19" spans="2:12" s="2" customFormat="1" ht="29.25" customHeight="1">
      <c r="B19" s="22" t="s">
        <v>29</v>
      </c>
      <c r="C19" s="14">
        <v>856</v>
      </c>
      <c r="D19" s="16" t="s">
        <v>5</v>
      </c>
      <c r="E19" s="16" t="s">
        <v>10</v>
      </c>
      <c r="F19" s="16" t="s">
        <v>55</v>
      </c>
      <c r="G19" s="16"/>
      <c r="H19" s="17">
        <f>H20+H21+H22+H23+H24+H25+H26+H27+H28</f>
        <v>7935597.569999999</v>
      </c>
      <c r="I19" s="17">
        <f>I20+I21+I22+I23+I27+I28+I33+I25</f>
        <v>0</v>
      </c>
      <c r="J19" s="17">
        <f>J20+J21+J22+J23+J27+J28+J33+J25</f>
        <v>0</v>
      </c>
      <c r="K19" s="17">
        <f>K20+K21+K22+K23+K24+K25+K26+K27+K28</f>
        <v>7224615</v>
      </c>
      <c r="L19" s="24">
        <f t="shared" si="0"/>
        <v>91.04059191852392</v>
      </c>
    </row>
    <row r="20" spans="2:12" s="2" customFormat="1" ht="25.5">
      <c r="B20" s="22" t="s">
        <v>67</v>
      </c>
      <c r="C20" s="14">
        <v>856</v>
      </c>
      <c r="D20" s="16" t="s">
        <v>5</v>
      </c>
      <c r="E20" s="16" t="s">
        <v>10</v>
      </c>
      <c r="F20" s="16" t="s">
        <v>55</v>
      </c>
      <c r="G20" s="16" t="s">
        <v>30</v>
      </c>
      <c r="H20" s="23">
        <v>3856075.75</v>
      </c>
      <c r="I20" s="24"/>
      <c r="J20" s="52"/>
      <c r="K20" s="18">
        <v>3494752.53</v>
      </c>
      <c r="L20" s="24">
        <f t="shared" si="0"/>
        <v>90.6297686190423</v>
      </c>
    </row>
    <row r="21" spans="2:12" s="2" customFormat="1" ht="41.25" customHeight="1">
      <c r="B21" s="22" t="s">
        <v>64</v>
      </c>
      <c r="C21" s="14">
        <v>856</v>
      </c>
      <c r="D21" s="16" t="s">
        <v>5</v>
      </c>
      <c r="E21" s="16" t="s">
        <v>10</v>
      </c>
      <c r="F21" s="16" t="s">
        <v>55</v>
      </c>
      <c r="G21" s="16" t="s">
        <v>65</v>
      </c>
      <c r="H21" s="23">
        <v>1047988.72</v>
      </c>
      <c r="I21" s="24"/>
      <c r="J21" s="52"/>
      <c r="K21" s="18">
        <v>871094.94</v>
      </c>
      <c r="L21" s="24">
        <f t="shared" si="0"/>
        <v>83.12064084048538</v>
      </c>
    </row>
    <row r="22" spans="2:13" s="2" customFormat="1" ht="38.25" customHeight="1">
      <c r="B22" s="22" t="s">
        <v>31</v>
      </c>
      <c r="C22" s="14">
        <v>856</v>
      </c>
      <c r="D22" s="16" t="s">
        <v>5</v>
      </c>
      <c r="E22" s="16" t="s">
        <v>10</v>
      </c>
      <c r="F22" s="16" t="s">
        <v>55</v>
      </c>
      <c r="G22" s="16" t="s">
        <v>32</v>
      </c>
      <c r="H22" s="23">
        <v>9937.1</v>
      </c>
      <c r="I22" s="24"/>
      <c r="J22" s="52"/>
      <c r="K22" s="18">
        <v>9937.1</v>
      </c>
      <c r="L22" s="24">
        <f t="shared" si="0"/>
        <v>100</v>
      </c>
      <c r="M22" s="43"/>
    </row>
    <row r="23" spans="2:13" s="2" customFormat="1" ht="12.75">
      <c r="B23" s="22" t="s">
        <v>34</v>
      </c>
      <c r="C23" s="14">
        <v>856</v>
      </c>
      <c r="D23" s="16" t="s">
        <v>5</v>
      </c>
      <c r="E23" s="16" t="s">
        <v>10</v>
      </c>
      <c r="F23" s="16" t="s">
        <v>55</v>
      </c>
      <c r="G23" s="16" t="s">
        <v>33</v>
      </c>
      <c r="H23" s="23">
        <v>2731596</v>
      </c>
      <c r="I23" s="24"/>
      <c r="J23" s="52"/>
      <c r="K23" s="18">
        <v>2625230.79</v>
      </c>
      <c r="L23" s="24">
        <f t="shared" si="0"/>
        <v>96.10611488668164</v>
      </c>
      <c r="M23" s="40"/>
    </row>
    <row r="24" spans="2:13" s="2" customFormat="1" ht="12.75">
      <c r="B24" s="22" t="s">
        <v>107</v>
      </c>
      <c r="C24" s="14">
        <v>856</v>
      </c>
      <c r="D24" s="16" t="s">
        <v>5</v>
      </c>
      <c r="E24" s="16" t="s">
        <v>10</v>
      </c>
      <c r="F24" s="16" t="s">
        <v>55</v>
      </c>
      <c r="G24" s="16" t="s">
        <v>108</v>
      </c>
      <c r="H24" s="23">
        <v>85000</v>
      </c>
      <c r="I24" s="24"/>
      <c r="J24" s="52"/>
      <c r="K24" s="18">
        <v>20686.19</v>
      </c>
      <c r="L24" s="24">
        <f t="shared" si="0"/>
        <v>24.336694117647056</v>
      </c>
      <c r="M24" s="40"/>
    </row>
    <row r="25" spans="2:13" s="2" customFormat="1" ht="38.25">
      <c r="B25" s="22" t="s">
        <v>90</v>
      </c>
      <c r="C25" s="14">
        <v>856</v>
      </c>
      <c r="D25" s="16" t="s">
        <v>5</v>
      </c>
      <c r="E25" s="16" t="s">
        <v>10</v>
      </c>
      <c r="F25" s="16" t="s">
        <v>55</v>
      </c>
      <c r="G25" s="16" t="s">
        <v>91</v>
      </c>
      <c r="H25" s="23">
        <v>13812.42</v>
      </c>
      <c r="I25" s="24"/>
      <c r="J25" s="52"/>
      <c r="K25" s="18">
        <v>13812.42</v>
      </c>
      <c r="L25" s="24">
        <f t="shared" si="0"/>
        <v>100</v>
      </c>
      <c r="M25" s="40"/>
    </row>
    <row r="26" spans="2:13" s="2" customFormat="1" ht="12.75">
      <c r="B26" s="22" t="s">
        <v>110</v>
      </c>
      <c r="C26" s="14">
        <v>856</v>
      </c>
      <c r="D26" s="16" t="s">
        <v>5</v>
      </c>
      <c r="E26" s="16" t="s">
        <v>10</v>
      </c>
      <c r="F26" s="16" t="s">
        <v>55</v>
      </c>
      <c r="G26" s="16" t="s">
        <v>109</v>
      </c>
      <c r="H26" s="23">
        <v>5930</v>
      </c>
      <c r="I26" s="24"/>
      <c r="J26" s="52"/>
      <c r="K26" s="18">
        <v>5930</v>
      </c>
      <c r="L26" s="24">
        <f t="shared" si="0"/>
        <v>100</v>
      </c>
      <c r="M26" s="40"/>
    </row>
    <row r="27" spans="2:13" s="2" customFormat="1" ht="12.75">
      <c r="B27" s="22" t="s">
        <v>35</v>
      </c>
      <c r="C27" s="14">
        <v>856</v>
      </c>
      <c r="D27" s="16" t="s">
        <v>5</v>
      </c>
      <c r="E27" s="16" t="s">
        <v>10</v>
      </c>
      <c r="F27" s="16" t="s">
        <v>55</v>
      </c>
      <c r="G27" s="16" t="s">
        <v>36</v>
      </c>
      <c r="H27" s="25">
        <v>144409.58</v>
      </c>
      <c r="I27" s="24"/>
      <c r="J27" s="52"/>
      <c r="K27" s="18">
        <v>143709</v>
      </c>
      <c r="L27" s="24">
        <f t="shared" si="0"/>
        <v>99.51486598049797</v>
      </c>
      <c r="M27" s="43"/>
    </row>
    <row r="28" spans="2:13" s="2" customFormat="1" ht="12.75">
      <c r="B28" s="22" t="s">
        <v>69</v>
      </c>
      <c r="C28" s="14">
        <v>856</v>
      </c>
      <c r="D28" s="16" t="s">
        <v>5</v>
      </c>
      <c r="E28" s="16" t="s">
        <v>10</v>
      </c>
      <c r="F28" s="16" t="s">
        <v>55</v>
      </c>
      <c r="G28" s="16" t="s">
        <v>68</v>
      </c>
      <c r="H28" s="23">
        <v>40848</v>
      </c>
      <c r="I28" s="24"/>
      <c r="J28" s="52"/>
      <c r="K28" s="18">
        <v>39462.03</v>
      </c>
      <c r="L28" s="24">
        <f t="shared" si="0"/>
        <v>96.60700646298473</v>
      </c>
      <c r="M28" s="3"/>
    </row>
    <row r="29" spans="2:13" s="2" customFormat="1" ht="12.75">
      <c r="B29" s="19" t="s">
        <v>158</v>
      </c>
      <c r="C29" s="14"/>
      <c r="D29" s="16"/>
      <c r="E29" s="16"/>
      <c r="F29" s="16"/>
      <c r="G29" s="16"/>
      <c r="H29" s="20">
        <v>325663.53</v>
      </c>
      <c r="I29" s="24"/>
      <c r="J29" s="52"/>
      <c r="K29" s="18">
        <v>230740.32</v>
      </c>
      <c r="L29" s="24">
        <f t="shared" si="0"/>
        <v>70.85236716558344</v>
      </c>
      <c r="M29" s="3"/>
    </row>
    <row r="30" spans="2:13" s="2" customFormat="1" ht="25.5">
      <c r="B30" s="22" t="s">
        <v>67</v>
      </c>
      <c r="C30" s="14">
        <v>856</v>
      </c>
      <c r="D30" s="16" t="s">
        <v>5</v>
      </c>
      <c r="E30" s="16" t="s">
        <v>10</v>
      </c>
      <c r="F30" s="16" t="s">
        <v>159</v>
      </c>
      <c r="G30" s="16" t="s">
        <v>30</v>
      </c>
      <c r="H30" s="23">
        <v>325663.53</v>
      </c>
      <c r="I30" s="24"/>
      <c r="J30" s="52"/>
      <c r="K30" s="18">
        <v>230740.32</v>
      </c>
      <c r="L30" s="24">
        <f t="shared" si="0"/>
        <v>70.85236716558344</v>
      </c>
      <c r="M30" s="3"/>
    </row>
    <row r="31" spans="2:13" s="2" customFormat="1" ht="12.75">
      <c r="B31" s="22" t="s">
        <v>160</v>
      </c>
      <c r="C31" s="14"/>
      <c r="D31" s="16"/>
      <c r="E31" s="16"/>
      <c r="F31" s="16"/>
      <c r="G31" s="16"/>
      <c r="H31" s="20">
        <v>6717</v>
      </c>
      <c r="I31" s="24"/>
      <c r="J31" s="52"/>
      <c r="K31" s="18">
        <v>6717</v>
      </c>
      <c r="L31" s="24">
        <f t="shared" si="0"/>
        <v>100</v>
      </c>
      <c r="M31" s="3"/>
    </row>
    <row r="32" spans="2:13" s="2" customFormat="1" ht="12.75">
      <c r="B32" s="22" t="s">
        <v>49</v>
      </c>
      <c r="C32" s="14">
        <v>856</v>
      </c>
      <c r="D32" s="16" t="s">
        <v>5</v>
      </c>
      <c r="E32" s="16" t="s">
        <v>10</v>
      </c>
      <c r="F32" s="16" t="s">
        <v>161</v>
      </c>
      <c r="G32" s="16" t="s">
        <v>50</v>
      </c>
      <c r="H32" s="23">
        <v>6717</v>
      </c>
      <c r="I32" s="24"/>
      <c r="J32" s="52"/>
      <c r="K32" s="23">
        <v>6717</v>
      </c>
      <c r="L32" s="24">
        <f t="shared" si="0"/>
        <v>100</v>
      </c>
      <c r="M32" s="3"/>
    </row>
    <row r="33" spans="2:12" s="2" customFormat="1" ht="28.5" customHeight="1">
      <c r="B33" s="19" t="s">
        <v>37</v>
      </c>
      <c r="C33" s="14">
        <v>856</v>
      </c>
      <c r="D33" s="16" t="s">
        <v>5</v>
      </c>
      <c r="E33" s="16" t="s">
        <v>10</v>
      </c>
      <c r="F33" s="16" t="s">
        <v>151</v>
      </c>
      <c r="G33" s="16"/>
      <c r="H33" s="23">
        <v>87500</v>
      </c>
      <c r="I33" s="24"/>
      <c r="J33" s="50"/>
      <c r="K33" s="51">
        <v>87500</v>
      </c>
      <c r="L33" s="24">
        <f t="shared" si="0"/>
        <v>100</v>
      </c>
    </row>
    <row r="34" spans="2:12" s="2" customFormat="1" ht="16.5" customHeight="1">
      <c r="B34" s="22" t="s">
        <v>34</v>
      </c>
      <c r="C34" s="14">
        <v>856</v>
      </c>
      <c r="D34" s="16" t="s">
        <v>5</v>
      </c>
      <c r="E34" s="16" t="s">
        <v>10</v>
      </c>
      <c r="F34" s="16" t="s">
        <v>151</v>
      </c>
      <c r="G34" s="16" t="s">
        <v>33</v>
      </c>
      <c r="H34" s="23">
        <v>87500</v>
      </c>
      <c r="I34" s="24"/>
      <c r="J34" s="50"/>
      <c r="K34" s="51">
        <v>87500</v>
      </c>
      <c r="L34" s="24">
        <f t="shared" si="0"/>
        <v>100</v>
      </c>
    </row>
    <row r="35" spans="2:12" s="2" customFormat="1" ht="38.25" customHeight="1">
      <c r="B35" s="19" t="s">
        <v>48</v>
      </c>
      <c r="C35" s="14">
        <v>856</v>
      </c>
      <c r="D35" s="15" t="s">
        <v>5</v>
      </c>
      <c r="E35" s="15" t="s">
        <v>11</v>
      </c>
      <c r="F35" s="16"/>
      <c r="G35" s="16"/>
      <c r="H35" s="20">
        <f>H36</f>
        <v>6662</v>
      </c>
      <c r="I35" s="24"/>
      <c r="J35" s="50"/>
      <c r="K35" s="56">
        <f>K36</f>
        <v>6662</v>
      </c>
      <c r="L35" s="24">
        <f t="shared" si="0"/>
        <v>100</v>
      </c>
    </row>
    <row r="36" spans="2:12" s="2" customFormat="1" ht="16.5" customHeight="1">
      <c r="B36" s="22" t="s">
        <v>152</v>
      </c>
      <c r="C36" s="12">
        <v>856</v>
      </c>
      <c r="D36" s="16" t="s">
        <v>5</v>
      </c>
      <c r="E36" s="16" t="s">
        <v>11</v>
      </c>
      <c r="F36" s="16" t="s">
        <v>153</v>
      </c>
      <c r="G36" s="16"/>
      <c r="H36" s="20">
        <f>H37</f>
        <v>6662</v>
      </c>
      <c r="I36" s="24"/>
      <c r="J36" s="50"/>
      <c r="K36" s="51">
        <f>K37</f>
        <v>6662</v>
      </c>
      <c r="L36" s="24">
        <f t="shared" si="0"/>
        <v>100</v>
      </c>
    </row>
    <row r="37" spans="2:12" s="2" customFormat="1" ht="24.75" customHeight="1">
      <c r="B37" s="22" t="s">
        <v>152</v>
      </c>
      <c r="C37" s="12">
        <v>856</v>
      </c>
      <c r="D37" s="16" t="s">
        <v>5</v>
      </c>
      <c r="E37" s="16" t="s">
        <v>11</v>
      </c>
      <c r="F37" s="16" t="s">
        <v>154</v>
      </c>
      <c r="G37" s="16" t="s">
        <v>70</v>
      </c>
      <c r="H37" s="20">
        <f>H38</f>
        <v>6662</v>
      </c>
      <c r="I37" s="24"/>
      <c r="J37" s="50"/>
      <c r="K37" s="51">
        <f>K38</f>
        <v>6662</v>
      </c>
      <c r="L37" s="24">
        <f t="shared" si="0"/>
        <v>100</v>
      </c>
    </row>
    <row r="38" spans="2:12" s="2" customFormat="1" ht="29.25" customHeight="1">
      <c r="B38" s="22" t="s">
        <v>156</v>
      </c>
      <c r="C38" s="14">
        <v>856</v>
      </c>
      <c r="D38" s="26" t="s">
        <v>5</v>
      </c>
      <c r="E38" s="26" t="s">
        <v>11</v>
      </c>
      <c r="F38" s="16" t="s">
        <v>154</v>
      </c>
      <c r="G38" s="16" t="s">
        <v>155</v>
      </c>
      <c r="H38" s="23">
        <f>H39</f>
        <v>6662</v>
      </c>
      <c r="I38" s="24"/>
      <c r="J38" s="50"/>
      <c r="K38" s="51">
        <f>K39</f>
        <v>6662</v>
      </c>
      <c r="L38" s="24">
        <f t="shared" si="0"/>
        <v>100</v>
      </c>
    </row>
    <row r="39" spans="2:13" s="2" customFormat="1" ht="17.25" customHeight="1">
      <c r="B39" s="22" t="s">
        <v>49</v>
      </c>
      <c r="C39" s="14">
        <v>856</v>
      </c>
      <c r="D39" s="16" t="s">
        <v>5</v>
      </c>
      <c r="E39" s="16" t="s">
        <v>11</v>
      </c>
      <c r="F39" s="16" t="s">
        <v>154</v>
      </c>
      <c r="G39" s="16" t="s">
        <v>50</v>
      </c>
      <c r="H39" s="23">
        <v>6662</v>
      </c>
      <c r="I39" s="24"/>
      <c r="J39" s="50"/>
      <c r="K39" s="51">
        <v>6662</v>
      </c>
      <c r="L39" s="24">
        <f t="shared" si="0"/>
        <v>100</v>
      </c>
      <c r="M39" s="3"/>
    </row>
    <row r="40" spans="2:12" s="2" customFormat="1" ht="40.5" customHeight="1">
      <c r="B40" s="19" t="s">
        <v>163</v>
      </c>
      <c r="C40" s="14">
        <v>856</v>
      </c>
      <c r="D40" s="15" t="s">
        <v>5</v>
      </c>
      <c r="E40" s="15" t="s">
        <v>12</v>
      </c>
      <c r="F40" s="68" t="s">
        <v>114</v>
      </c>
      <c r="G40" s="16"/>
      <c r="H40" s="20">
        <f>H41</f>
        <v>10000</v>
      </c>
      <c r="I40" s="29"/>
      <c r="J40" s="59"/>
      <c r="K40" s="56">
        <f>K41</f>
        <v>0</v>
      </c>
      <c r="L40" s="29">
        <f t="shared" si="0"/>
        <v>0</v>
      </c>
    </row>
    <row r="41" spans="2:12" s="2" customFormat="1" ht="30" customHeight="1">
      <c r="B41" s="22" t="s">
        <v>166</v>
      </c>
      <c r="C41" s="14">
        <v>856</v>
      </c>
      <c r="D41" s="16" t="s">
        <v>5</v>
      </c>
      <c r="E41" s="16" t="s">
        <v>12</v>
      </c>
      <c r="F41" s="68" t="s">
        <v>114</v>
      </c>
      <c r="G41" s="16" t="s">
        <v>70</v>
      </c>
      <c r="H41" s="23">
        <f>H42</f>
        <v>10000</v>
      </c>
      <c r="I41" s="23">
        <f>I42</f>
        <v>0</v>
      </c>
      <c r="J41" s="23">
        <f>J42</f>
        <v>0</v>
      </c>
      <c r="K41" s="23">
        <f>K42</f>
        <v>0</v>
      </c>
      <c r="L41" s="24">
        <f t="shared" si="0"/>
        <v>0</v>
      </c>
    </row>
    <row r="42" spans="2:12" s="2" customFormat="1" ht="29.25" customHeight="1">
      <c r="B42" s="30" t="s">
        <v>162</v>
      </c>
      <c r="C42" s="14">
        <v>856</v>
      </c>
      <c r="D42" s="16" t="s">
        <v>5</v>
      </c>
      <c r="E42" s="16" t="s">
        <v>12</v>
      </c>
      <c r="F42" s="68" t="s">
        <v>164</v>
      </c>
      <c r="G42" s="16" t="s">
        <v>165</v>
      </c>
      <c r="H42" s="23">
        <v>10000</v>
      </c>
      <c r="I42" s="24"/>
      <c r="J42" s="50"/>
      <c r="K42" s="51">
        <v>0</v>
      </c>
      <c r="L42" s="24">
        <f t="shared" si="0"/>
        <v>0</v>
      </c>
    </row>
    <row r="43" spans="2:12" s="2" customFormat="1" ht="29.25" customHeight="1">
      <c r="B43" s="31" t="s">
        <v>113</v>
      </c>
      <c r="C43" s="14">
        <v>856</v>
      </c>
      <c r="D43" s="15" t="s">
        <v>5</v>
      </c>
      <c r="E43" s="15" t="s">
        <v>77</v>
      </c>
      <c r="F43" s="15" t="s">
        <v>115</v>
      </c>
      <c r="G43" s="16"/>
      <c r="H43" s="23">
        <f>H45</f>
        <v>71510</v>
      </c>
      <c r="I43" s="24"/>
      <c r="J43" s="50"/>
      <c r="K43" s="23">
        <f>K45</f>
        <v>64000</v>
      </c>
      <c r="L43" s="24">
        <f t="shared" si="0"/>
        <v>89.49797231156481</v>
      </c>
    </row>
    <row r="44" spans="2:12" s="2" customFormat="1" ht="29.25" customHeight="1">
      <c r="B44" s="22" t="s">
        <v>81</v>
      </c>
      <c r="C44" s="14">
        <v>856</v>
      </c>
      <c r="D44" s="15" t="s">
        <v>5</v>
      </c>
      <c r="E44" s="15" t="s">
        <v>77</v>
      </c>
      <c r="F44" s="15" t="s">
        <v>115</v>
      </c>
      <c r="G44" s="16" t="s">
        <v>93</v>
      </c>
      <c r="H44" s="23">
        <v>71510</v>
      </c>
      <c r="I44" s="24"/>
      <c r="J44" s="50"/>
      <c r="K44" s="23">
        <v>64000</v>
      </c>
      <c r="L44" s="24">
        <f t="shared" si="0"/>
        <v>89.49797231156481</v>
      </c>
    </row>
    <row r="45" spans="2:12" s="2" customFormat="1" ht="29.25" customHeight="1">
      <c r="B45" s="30" t="s">
        <v>78</v>
      </c>
      <c r="C45" s="14">
        <v>856</v>
      </c>
      <c r="D45" s="15" t="s">
        <v>5</v>
      </c>
      <c r="E45" s="15" t="s">
        <v>77</v>
      </c>
      <c r="F45" s="15" t="s">
        <v>115</v>
      </c>
      <c r="G45" s="16" t="s">
        <v>33</v>
      </c>
      <c r="H45" s="23">
        <v>71510</v>
      </c>
      <c r="I45" s="24"/>
      <c r="J45" s="50"/>
      <c r="K45" s="23">
        <v>64000</v>
      </c>
      <c r="L45" s="24">
        <f t="shared" si="0"/>
        <v>89.49797231156481</v>
      </c>
    </row>
    <row r="46" spans="2:12" s="2" customFormat="1" ht="14.25" customHeight="1">
      <c r="B46" s="31" t="s">
        <v>45</v>
      </c>
      <c r="C46" s="14">
        <v>856</v>
      </c>
      <c r="D46" s="15" t="s">
        <v>7</v>
      </c>
      <c r="E46" s="15" t="s">
        <v>44</v>
      </c>
      <c r="F46" s="16"/>
      <c r="G46" s="16"/>
      <c r="H46" s="20">
        <f>H47</f>
        <v>599478.21</v>
      </c>
      <c r="I46" s="24"/>
      <c r="J46" s="50"/>
      <c r="K46" s="56">
        <f>K47</f>
        <v>588087.26</v>
      </c>
      <c r="L46" s="29">
        <f t="shared" si="0"/>
        <v>98.09985587299329</v>
      </c>
    </row>
    <row r="47" spans="2:12" s="2" customFormat="1" ht="15.75" customHeight="1">
      <c r="B47" s="31" t="s">
        <v>27</v>
      </c>
      <c r="C47" s="14">
        <v>856</v>
      </c>
      <c r="D47" s="15" t="s">
        <v>7</v>
      </c>
      <c r="E47" s="15" t="s">
        <v>8</v>
      </c>
      <c r="F47" s="16"/>
      <c r="G47" s="16"/>
      <c r="H47" s="20">
        <f>H48+H55</f>
        <v>599478.21</v>
      </c>
      <c r="I47" s="20">
        <f>I48+I55</f>
        <v>0</v>
      </c>
      <c r="J47" s="20">
        <f>J48+J55</f>
        <v>0</v>
      </c>
      <c r="K47" s="20">
        <f>K48+K55</f>
        <v>588087.26</v>
      </c>
      <c r="L47" s="29">
        <f t="shared" si="0"/>
        <v>98.09985587299329</v>
      </c>
    </row>
    <row r="48" spans="2:12" s="2" customFormat="1" ht="30.75" customHeight="1">
      <c r="B48" s="31" t="s">
        <v>46</v>
      </c>
      <c r="C48" s="14">
        <v>856</v>
      </c>
      <c r="D48" s="15" t="s">
        <v>7</v>
      </c>
      <c r="E48" s="15" t="s">
        <v>8</v>
      </c>
      <c r="F48" s="15" t="s">
        <v>57</v>
      </c>
      <c r="G48" s="16"/>
      <c r="H48" s="17">
        <f>H49</f>
        <v>460608.21</v>
      </c>
      <c r="I48" s="29"/>
      <c r="J48" s="59"/>
      <c r="K48" s="56">
        <f>K49</f>
        <v>460608.21</v>
      </c>
      <c r="L48" s="29">
        <f t="shared" si="0"/>
        <v>100</v>
      </c>
    </row>
    <row r="49" spans="2:12" s="2" customFormat="1" ht="30.75" customHeight="1">
      <c r="B49" s="30" t="s">
        <v>28</v>
      </c>
      <c r="C49" s="14">
        <v>856</v>
      </c>
      <c r="D49" s="16" t="s">
        <v>7</v>
      </c>
      <c r="E49" s="16" t="s">
        <v>8</v>
      </c>
      <c r="F49" s="16" t="s">
        <v>58</v>
      </c>
      <c r="G49" s="16"/>
      <c r="H49" s="18">
        <f>H50+H51+H52+H53+H54</f>
        <v>460608.21</v>
      </c>
      <c r="I49" s="18" t="e">
        <f>I50+I51+I52+I53+I54+#REF!</f>
        <v>#REF!</v>
      </c>
      <c r="J49" s="18" t="e">
        <f>J50+J51+J52+J53+J54+#REF!</f>
        <v>#REF!</v>
      </c>
      <c r="K49" s="18">
        <f>K50+K51+K52+K53+K54</f>
        <v>460608.21</v>
      </c>
      <c r="L49" s="24">
        <f t="shared" si="0"/>
        <v>100</v>
      </c>
    </row>
    <row r="50" spans="2:13" s="2" customFormat="1" ht="25.5" customHeight="1">
      <c r="B50" s="22" t="s">
        <v>67</v>
      </c>
      <c r="C50" s="14">
        <v>856</v>
      </c>
      <c r="D50" s="16" t="s">
        <v>7</v>
      </c>
      <c r="E50" s="16" t="s">
        <v>8</v>
      </c>
      <c r="F50" s="16" t="s">
        <v>58</v>
      </c>
      <c r="G50" s="16" t="s">
        <v>30</v>
      </c>
      <c r="H50" s="23">
        <v>355245.77</v>
      </c>
      <c r="I50" s="24"/>
      <c r="J50" s="50"/>
      <c r="K50" s="23">
        <v>355245.77</v>
      </c>
      <c r="L50" s="24">
        <f t="shared" si="0"/>
        <v>100</v>
      </c>
      <c r="M50" s="42"/>
    </row>
    <row r="51" spans="2:13" s="2" customFormat="1" ht="40.5" customHeight="1">
      <c r="B51" s="22" t="s">
        <v>64</v>
      </c>
      <c r="C51" s="14">
        <v>856</v>
      </c>
      <c r="D51" s="16" t="s">
        <v>7</v>
      </c>
      <c r="E51" s="16" t="s">
        <v>8</v>
      </c>
      <c r="F51" s="16" t="s">
        <v>58</v>
      </c>
      <c r="G51" s="16" t="s">
        <v>65</v>
      </c>
      <c r="H51" s="23">
        <v>103362.44</v>
      </c>
      <c r="I51" s="24"/>
      <c r="J51" s="50"/>
      <c r="K51" s="23">
        <v>103362.44</v>
      </c>
      <c r="L51" s="24">
        <f t="shared" si="0"/>
        <v>100</v>
      </c>
      <c r="M51" s="42"/>
    </row>
    <row r="52" spans="2:13" s="2" customFormat="1" ht="0.75" customHeight="1">
      <c r="B52" s="22" t="s">
        <v>31</v>
      </c>
      <c r="C52" s="14">
        <v>856</v>
      </c>
      <c r="D52" s="16" t="s">
        <v>7</v>
      </c>
      <c r="E52" s="16" t="s">
        <v>8</v>
      </c>
      <c r="F52" s="16" t="s">
        <v>58</v>
      </c>
      <c r="G52" s="16" t="s">
        <v>32</v>
      </c>
      <c r="H52" s="23">
        <v>0</v>
      </c>
      <c r="I52" s="24"/>
      <c r="J52" s="50"/>
      <c r="K52" s="23">
        <v>0</v>
      </c>
      <c r="L52" s="24" t="e">
        <f t="shared" si="0"/>
        <v>#DIV/0!</v>
      </c>
      <c r="M52" s="42"/>
    </row>
    <row r="53" spans="2:13" s="2" customFormat="1" ht="12.75">
      <c r="B53" s="22" t="s">
        <v>34</v>
      </c>
      <c r="C53" s="14">
        <v>856</v>
      </c>
      <c r="D53" s="16" t="s">
        <v>7</v>
      </c>
      <c r="E53" s="16" t="s">
        <v>8</v>
      </c>
      <c r="F53" s="16" t="s">
        <v>58</v>
      </c>
      <c r="G53" s="16" t="s">
        <v>33</v>
      </c>
      <c r="H53" s="23">
        <v>2000</v>
      </c>
      <c r="I53" s="24"/>
      <c r="J53" s="50"/>
      <c r="K53" s="23">
        <v>2000</v>
      </c>
      <c r="L53" s="24">
        <f t="shared" si="0"/>
        <v>100</v>
      </c>
      <c r="M53" s="42"/>
    </row>
    <row r="54" spans="2:13" s="2" customFormat="1" ht="12.75" hidden="1">
      <c r="B54" s="22" t="s">
        <v>116</v>
      </c>
      <c r="C54" s="14">
        <v>856</v>
      </c>
      <c r="D54" s="16" t="s">
        <v>7</v>
      </c>
      <c r="E54" s="16" t="s">
        <v>8</v>
      </c>
      <c r="F54" s="16" t="s">
        <v>58</v>
      </c>
      <c r="G54" s="16" t="s">
        <v>108</v>
      </c>
      <c r="H54" s="23">
        <v>0</v>
      </c>
      <c r="I54" s="23" t="e">
        <f>#REF!</f>
        <v>#REF!</v>
      </c>
      <c r="J54" s="23" t="e">
        <f>#REF!</f>
        <v>#REF!</v>
      </c>
      <c r="K54" s="23">
        <v>0</v>
      </c>
      <c r="L54" s="24" t="e">
        <f t="shared" si="0"/>
        <v>#DIV/0!</v>
      </c>
      <c r="M54" s="42"/>
    </row>
    <row r="55" spans="2:13" s="2" customFormat="1" ht="25.5">
      <c r="B55" s="22" t="s">
        <v>168</v>
      </c>
      <c r="C55" s="14">
        <v>856</v>
      </c>
      <c r="D55" s="16" t="s">
        <v>7</v>
      </c>
      <c r="E55" s="16" t="s">
        <v>8</v>
      </c>
      <c r="F55" s="16"/>
      <c r="G55" s="16"/>
      <c r="H55" s="20">
        <f>H57+H58+H56</f>
        <v>138870</v>
      </c>
      <c r="I55" s="23"/>
      <c r="J55" s="23"/>
      <c r="K55" s="20">
        <f>K57+K58+K56</f>
        <v>127479.04999999999</v>
      </c>
      <c r="L55" s="24"/>
      <c r="M55" s="42">
        <v>1</v>
      </c>
    </row>
    <row r="56" spans="2:13" s="2" customFormat="1" ht="25.5">
      <c r="B56" s="22" t="s">
        <v>67</v>
      </c>
      <c r="C56" s="14">
        <v>856</v>
      </c>
      <c r="D56" s="16" t="s">
        <v>7</v>
      </c>
      <c r="E56" s="16" t="s">
        <v>8</v>
      </c>
      <c r="F56" s="16" t="s">
        <v>55</v>
      </c>
      <c r="G56" s="16" t="s">
        <v>30</v>
      </c>
      <c r="H56" s="23">
        <v>96370</v>
      </c>
      <c r="I56" s="23"/>
      <c r="J56" s="23"/>
      <c r="K56" s="23">
        <v>96282.98</v>
      </c>
      <c r="L56" s="24">
        <f t="shared" si="0"/>
        <v>99.90970218947804</v>
      </c>
      <c r="M56" s="42"/>
    </row>
    <row r="57" spans="2:13" s="2" customFormat="1" ht="38.25">
      <c r="B57" s="22" t="s">
        <v>31</v>
      </c>
      <c r="C57" s="14">
        <v>856</v>
      </c>
      <c r="D57" s="16" t="s">
        <v>7</v>
      </c>
      <c r="E57" s="16" t="s">
        <v>8</v>
      </c>
      <c r="F57" s="16" t="s">
        <v>55</v>
      </c>
      <c r="G57" s="16" t="s">
        <v>32</v>
      </c>
      <c r="H57" s="23">
        <v>9393.9</v>
      </c>
      <c r="I57" s="23"/>
      <c r="J57" s="23"/>
      <c r="K57" s="23">
        <v>9393.9</v>
      </c>
      <c r="L57" s="24">
        <f t="shared" si="0"/>
        <v>100</v>
      </c>
      <c r="M57" s="42"/>
    </row>
    <row r="58" spans="2:13" s="2" customFormat="1" ht="38.25">
      <c r="B58" s="22" t="s">
        <v>64</v>
      </c>
      <c r="C58" s="14">
        <v>856</v>
      </c>
      <c r="D58" s="16" t="s">
        <v>7</v>
      </c>
      <c r="E58" s="16" t="s">
        <v>8</v>
      </c>
      <c r="F58" s="16" t="s">
        <v>55</v>
      </c>
      <c r="G58" s="16" t="s">
        <v>65</v>
      </c>
      <c r="H58" s="23">
        <v>33106.1</v>
      </c>
      <c r="I58" s="23"/>
      <c r="J58" s="23"/>
      <c r="K58" s="23">
        <v>21802.17</v>
      </c>
      <c r="L58" s="24">
        <f t="shared" si="0"/>
        <v>65.8554465793313</v>
      </c>
      <c r="M58" s="42"/>
    </row>
    <row r="59" spans="2:12" s="2" customFormat="1" ht="25.5">
      <c r="B59" s="19" t="s">
        <v>14</v>
      </c>
      <c r="C59" s="14">
        <v>856</v>
      </c>
      <c r="D59" s="15" t="s">
        <v>8</v>
      </c>
      <c r="E59" s="15" t="s">
        <v>44</v>
      </c>
      <c r="F59" s="16"/>
      <c r="G59" s="16"/>
      <c r="H59" s="20">
        <f>H60</f>
        <v>794000</v>
      </c>
      <c r="I59" s="20" t="e">
        <f>I60</f>
        <v>#REF!</v>
      </c>
      <c r="J59" s="20" t="e">
        <f>J60</f>
        <v>#REF!</v>
      </c>
      <c r="K59" s="20">
        <f>K60</f>
        <v>757259.86</v>
      </c>
      <c r="L59" s="29">
        <f t="shared" si="0"/>
        <v>95.37277833753149</v>
      </c>
    </row>
    <row r="60" spans="2:13" s="2" customFormat="1" ht="21" customHeight="1">
      <c r="B60" s="65" t="s">
        <v>15</v>
      </c>
      <c r="C60" s="14">
        <v>856</v>
      </c>
      <c r="D60" s="15" t="s">
        <v>8</v>
      </c>
      <c r="E60" s="15" t="s">
        <v>16</v>
      </c>
      <c r="F60" s="16"/>
      <c r="G60" s="16"/>
      <c r="H60" s="32">
        <f>H61</f>
        <v>794000</v>
      </c>
      <c r="I60" s="32" t="e">
        <f>I61+#REF!+#REF!</f>
        <v>#REF!</v>
      </c>
      <c r="J60" s="32" t="e">
        <f>J61+#REF!+#REF!</f>
        <v>#REF!</v>
      </c>
      <c r="K60" s="32">
        <f>K61</f>
        <v>757259.86</v>
      </c>
      <c r="L60" s="29">
        <f t="shared" si="0"/>
        <v>95.37277833753149</v>
      </c>
      <c r="M60" s="46"/>
    </row>
    <row r="61" spans="2:13" s="2" customFormat="1" ht="54" customHeight="1">
      <c r="B61" s="31" t="s">
        <v>117</v>
      </c>
      <c r="C61" s="14">
        <v>856</v>
      </c>
      <c r="D61" s="15" t="s">
        <v>8</v>
      </c>
      <c r="E61" s="15" t="s">
        <v>16</v>
      </c>
      <c r="F61" s="15" t="s">
        <v>118</v>
      </c>
      <c r="G61" s="16"/>
      <c r="H61" s="32">
        <f>H63</f>
        <v>794000</v>
      </c>
      <c r="I61" s="32">
        <f>I63</f>
        <v>0</v>
      </c>
      <c r="J61" s="32">
        <f>J63</f>
        <v>0</v>
      </c>
      <c r="K61" s="32">
        <f>K63</f>
        <v>757259.86</v>
      </c>
      <c r="L61" s="24">
        <f t="shared" si="0"/>
        <v>95.37277833753149</v>
      </c>
      <c r="M61" s="46"/>
    </row>
    <row r="62" spans="2:13" s="2" customFormat="1" ht="54" customHeight="1">
      <c r="B62" s="31" t="s">
        <v>120</v>
      </c>
      <c r="C62" s="14">
        <v>856</v>
      </c>
      <c r="D62" s="15" t="s">
        <v>8</v>
      </c>
      <c r="E62" s="15" t="s">
        <v>16</v>
      </c>
      <c r="F62" s="15" t="s">
        <v>119</v>
      </c>
      <c r="G62" s="16"/>
      <c r="H62" s="25">
        <f aca="true" t="shared" si="1" ref="H62:K64">H63</f>
        <v>794000</v>
      </c>
      <c r="I62" s="32"/>
      <c r="J62" s="32"/>
      <c r="K62" s="25">
        <f t="shared" si="1"/>
        <v>757259.86</v>
      </c>
      <c r="L62" s="24">
        <f t="shared" si="0"/>
        <v>95.37277833753149</v>
      </c>
      <c r="M62" s="46"/>
    </row>
    <row r="63" spans="2:13" s="2" customFormat="1" ht="34.5" customHeight="1">
      <c r="B63" s="22" t="s">
        <v>81</v>
      </c>
      <c r="C63" s="14">
        <v>856</v>
      </c>
      <c r="D63" s="16" t="s">
        <v>8</v>
      </c>
      <c r="E63" s="16" t="s">
        <v>16</v>
      </c>
      <c r="F63" s="16" t="s">
        <v>59</v>
      </c>
      <c r="G63" s="16" t="s">
        <v>80</v>
      </c>
      <c r="H63" s="25">
        <f t="shared" si="1"/>
        <v>794000</v>
      </c>
      <c r="I63" s="25">
        <f t="shared" si="1"/>
        <v>0</v>
      </c>
      <c r="J63" s="25">
        <f t="shared" si="1"/>
        <v>0</v>
      </c>
      <c r="K63" s="25">
        <f t="shared" si="1"/>
        <v>757259.86</v>
      </c>
      <c r="L63" s="24">
        <f t="shared" si="0"/>
        <v>95.37277833753149</v>
      </c>
      <c r="M63" s="46"/>
    </row>
    <row r="64" spans="2:13" s="2" customFormat="1" ht="21" customHeight="1">
      <c r="B64" s="22" t="s">
        <v>34</v>
      </c>
      <c r="C64" s="14">
        <v>856</v>
      </c>
      <c r="D64" s="16" t="s">
        <v>8</v>
      </c>
      <c r="E64" s="16" t="s">
        <v>16</v>
      </c>
      <c r="F64" s="16" t="s">
        <v>59</v>
      </c>
      <c r="G64" s="16" t="s">
        <v>93</v>
      </c>
      <c r="H64" s="25">
        <f t="shared" si="1"/>
        <v>794000</v>
      </c>
      <c r="I64" s="25">
        <f t="shared" si="1"/>
        <v>0</v>
      </c>
      <c r="J64" s="25">
        <f t="shared" si="1"/>
        <v>0</v>
      </c>
      <c r="K64" s="25">
        <f t="shared" si="1"/>
        <v>757259.86</v>
      </c>
      <c r="L64" s="24">
        <f t="shared" si="0"/>
        <v>95.37277833753149</v>
      </c>
      <c r="M64" s="46"/>
    </row>
    <row r="65" spans="2:13" s="2" customFormat="1" ht="17.25" customHeight="1">
      <c r="B65" s="30" t="s">
        <v>34</v>
      </c>
      <c r="C65" s="14">
        <v>856</v>
      </c>
      <c r="D65" s="16" t="s">
        <v>8</v>
      </c>
      <c r="E65" s="16" t="s">
        <v>16</v>
      </c>
      <c r="F65" s="16" t="s">
        <v>59</v>
      </c>
      <c r="G65" s="16" t="s">
        <v>33</v>
      </c>
      <c r="H65" s="25">
        <v>794000</v>
      </c>
      <c r="I65" s="24"/>
      <c r="J65" s="50"/>
      <c r="K65" s="51">
        <v>757259.86</v>
      </c>
      <c r="L65" s="24">
        <f t="shared" si="0"/>
        <v>95.37277833753149</v>
      </c>
      <c r="M65" s="46"/>
    </row>
    <row r="66" spans="2:12" s="2" customFormat="1" ht="18" customHeight="1">
      <c r="B66" s="19" t="s">
        <v>17</v>
      </c>
      <c r="C66" s="14">
        <v>856</v>
      </c>
      <c r="D66" s="15" t="s">
        <v>10</v>
      </c>
      <c r="E66" s="15" t="s">
        <v>44</v>
      </c>
      <c r="F66" s="16"/>
      <c r="G66" s="16"/>
      <c r="H66" s="17">
        <f aca="true" t="shared" si="2" ref="H66:K67">H67</f>
        <v>246000</v>
      </c>
      <c r="I66" s="17">
        <f t="shared" si="2"/>
        <v>0</v>
      </c>
      <c r="J66" s="17">
        <f t="shared" si="2"/>
        <v>0</v>
      </c>
      <c r="K66" s="17">
        <f t="shared" si="2"/>
        <v>240264.49</v>
      </c>
      <c r="L66" s="29">
        <f t="shared" si="0"/>
        <v>97.6684918699187</v>
      </c>
    </row>
    <row r="67" spans="2:12" s="2" customFormat="1" ht="18.75" customHeight="1">
      <c r="B67" s="19" t="s">
        <v>19</v>
      </c>
      <c r="C67" s="14">
        <v>856</v>
      </c>
      <c r="D67" s="15" t="s">
        <v>10</v>
      </c>
      <c r="E67" s="15" t="s">
        <v>13</v>
      </c>
      <c r="F67" s="16"/>
      <c r="G67" s="16"/>
      <c r="H67" s="17">
        <f t="shared" si="2"/>
        <v>246000</v>
      </c>
      <c r="I67" s="17">
        <f t="shared" si="2"/>
        <v>0</v>
      </c>
      <c r="J67" s="17">
        <f t="shared" si="2"/>
        <v>0</v>
      </c>
      <c r="K67" s="17">
        <f t="shared" si="2"/>
        <v>240264.49</v>
      </c>
      <c r="L67" s="29">
        <f t="shared" si="0"/>
        <v>97.6684918699187</v>
      </c>
    </row>
    <row r="68" spans="1:12" s="2" customFormat="1" ht="15" customHeight="1">
      <c r="A68" s="2" t="s">
        <v>70</v>
      </c>
      <c r="B68" s="33" t="s">
        <v>39</v>
      </c>
      <c r="C68" s="14">
        <v>856</v>
      </c>
      <c r="D68" s="15" t="s">
        <v>10</v>
      </c>
      <c r="E68" s="15" t="s">
        <v>13</v>
      </c>
      <c r="F68" s="15" t="s">
        <v>60</v>
      </c>
      <c r="G68" s="16"/>
      <c r="H68" s="17">
        <f>H69</f>
        <v>246000</v>
      </c>
      <c r="I68" s="17">
        <f aca="true" t="shared" si="3" ref="I68:K69">I69</f>
        <v>0</v>
      </c>
      <c r="J68" s="17">
        <f t="shared" si="3"/>
        <v>0</v>
      </c>
      <c r="K68" s="17">
        <f t="shared" si="3"/>
        <v>240264.49</v>
      </c>
      <c r="L68" s="29">
        <f t="shared" si="0"/>
        <v>97.6684918699187</v>
      </c>
    </row>
    <row r="69" spans="2:12" s="2" customFormat="1" ht="15.75" customHeight="1">
      <c r="B69" s="34" t="s">
        <v>43</v>
      </c>
      <c r="C69" s="14">
        <v>856</v>
      </c>
      <c r="D69" s="16" t="s">
        <v>10</v>
      </c>
      <c r="E69" s="16" t="s">
        <v>13</v>
      </c>
      <c r="F69" s="16" t="s">
        <v>61</v>
      </c>
      <c r="G69" s="16"/>
      <c r="H69" s="18">
        <f>H70</f>
        <v>246000</v>
      </c>
      <c r="I69" s="18">
        <f t="shared" si="3"/>
        <v>0</v>
      </c>
      <c r="J69" s="18">
        <f t="shared" si="3"/>
        <v>0</v>
      </c>
      <c r="K69" s="18">
        <f t="shared" si="3"/>
        <v>240264.49</v>
      </c>
      <c r="L69" s="24">
        <f t="shared" si="0"/>
        <v>97.6684918699187</v>
      </c>
    </row>
    <row r="70" spans="2:12" s="2" customFormat="1" ht="31.5" customHeight="1">
      <c r="B70" s="34" t="s">
        <v>81</v>
      </c>
      <c r="C70" s="14">
        <v>856</v>
      </c>
      <c r="D70" s="16" t="s">
        <v>10</v>
      </c>
      <c r="E70" s="16" t="s">
        <v>13</v>
      </c>
      <c r="F70" s="16" t="s">
        <v>61</v>
      </c>
      <c r="G70" s="16" t="s">
        <v>80</v>
      </c>
      <c r="H70" s="18">
        <f>H72</f>
        <v>246000</v>
      </c>
      <c r="I70" s="18">
        <f>I72</f>
        <v>0</v>
      </c>
      <c r="J70" s="18">
        <f>J72</f>
        <v>0</v>
      </c>
      <c r="K70" s="18">
        <f>K72</f>
        <v>240264.49</v>
      </c>
      <c r="L70" s="24">
        <f t="shared" si="0"/>
        <v>97.6684918699187</v>
      </c>
    </row>
    <row r="71" spans="2:12" s="2" customFormat="1" ht="31.5" customHeight="1">
      <c r="B71" s="34" t="s">
        <v>92</v>
      </c>
      <c r="C71" s="14">
        <v>856</v>
      </c>
      <c r="D71" s="16" t="s">
        <v>10</v>
      </c>
      <c r="E71" s="16" t="s">
        <v>13</v>
      </c>
      <c r="F71" s="16" t="s">
        <v>61</v>
      </c>
      <c r="G71" s="16" t="s">
        <v>93</v>
      </c>
      <c r="H71" s="18">
        <f>H72</f>
        <v>246000</v>
      </c>
      <c r="I71" s="18">
        <f>I72</f>
        <v>0</v>
      </c>
      <c r="J71" s="18">
        <f>J72</f>
        <v>0</v>
      </c>
      <c r="K71" s="18">
        <f>K72</f>
        <v>240264.49</v>
      </c>
      <c r="L71" s="24">
        <f t="shared" si="0"/>
        <v>97.6684918699187</v>
      </c>
    </row>
    <row r="72" spans="2:13" s="2" customFormat="1" ht="15.75" customHeight="1">
      <c r="B72" s="22" t="s">
        <v>34</v>
      </c>
      <c r="C72" s="14">
        <v>856</v>
      </c>
      <c r="D72" s="16" t="s">
        <v>10</v>
      </c>
      <c r="E72" s="16" t="s">
        <v>13</v>
      </c>
      <c r="F72" s="16" t="s">
        <v>61</v>
      </c>
      <c r="G72" s="16" t="s">
        <v>33</v>
      </c>
      <c r="H72" s="18">
        <v>246000</v>
      </c>
      <c r="I72" s="24"/>
      <c r="J72" s="52"/>
      <c r="K72" s="18">
        <v>240264.49</v>
      </c>
      <c r="L72" s="24">
        <f t="shared" si="0"/>
        <v>97.6684918699187</v>
      </c>
      <c r="M72" s="43"/>
    </row>
    <row r="73" spans="2:12" ht="18" customHeight="1">
      <c r="B73" s="35" t="s">
        <v>20</v>
      </c>
      <c r="C73" s="14">
        <v>856</v>
      </c>
      <c r="D73" s="27" t="s">
        <v>18</v>
      </c>
      <c r="E73" s="27" t="s">
        <v>44</v>
      </c>
      <c r="F73" s="28"/>
      <c r="G73" s="28"/>
      <c r="H73" s="32">
        <f>H74+H84+H102</f>
        <v>12705646.6</v>
      </c>
      <c r="I73" s="32">
        <f>I74+I84</f>
        <v>2273052</v>
      </c>
      <c r="J73" s="32">
        <f>J74+J84</f>
        <v>2273052</v>
      </c>
      <c r="K73" s="32">
        <f>K74+K84+K102</f>
        <v>7946544.8500000015</v>
      </c>
      <c r="L73" s="24">
        <f t="shared" si="0"/>
        <v>62.543411604097365</v>
      </c>
    </row>
    <row r="74" spans="2:13" ht="16.5" customHeight="1">
      <c r="B74" s="63" t="s">
        <v>82</v>
      </c>
      <c r="C74" s="14">
        <v>856</v>
      </c>
      <c r="D74" s="27" t="s">
        <v>18</v>
      </c>
      <c r="E74" s="27" t="s">
        <v>7</v>
      </c>
      <c r="F74" s="27"/>
      <c r="G74" s="27"/>
      <c r="H74" s="17">
        <f>H75+H80</f>
        <v>1772605</v>
      </c>
      <c r="I74" s="17">
        <f>I75+I80</f>
        <v>2273052</v>
      </c>
      <c r="J74" s="17">
        <f>J75+J80</f>
        <v>2273052</v>
      </c>
      <c r="K74" s="17">
        <f>K75+K80</f>
        <v>1736861.98</v>
      </c>
      <c r="L74" s="29">
        <f aca="true" t="shared" si="4" ref="L74:L155">K74/H74*100</f>
        <v>97.98358799619768</v>
      </c>
      <c r="M74" s="41"/>
    </row>
    <row r="75" spans="2:13" ht="16.5" customHeight="1">
      <c r="B75" s="35" t="s">
        <v>83</v>
      </c>
      <c r="C75" s="14">
        <v>856</v>
      </c>
      <c r="D75" s="27" t="s">
        <v>18</v>
      </c>
      <c r="E75" s="27" t="s">
        <v>7</v>
      </c>
      <c r="F75" s="27" t="s">
        <v>121</v>
      </c>
      <c r="G75" s="27"/>
      <c r="H75" s="17">
        <f>H77</f>
        <v>1270000</v>
      </c>
      <c r="I75" s="17">
        <f>I77</f>
        <v>2273052</v>
      </c>
      <c r="J75" s="17">
        <f>J77</f>
        <v>2273052</v>
      </c>
      <c r="K75" s="17">
        <f>K77</f>
        <v>1234256.98</v>
      </c>
      <c r="L75" s="29">
        <f t="shared" si="4"/>
        <v>97.18558897637796</v>
      </c>
      <c r="M75" s="41"/>
    </row>
    <row r="76" spans="2:13" ht="32.25" customHeight="1">
      <c r="B76" s="37" t="s">
        <v>122</v>
      </c>
      <c r="C76" s="14">
        <v>856</v>
      </c>
      <c r="D76" s="27" t="s">
        <v>18</v>
      </c>
      <c r="E76" s="27" t="s">
        <v>7</v>
      </c>
      <c r="F76" s="27" t="s">
        <v>94</v>
      </c>
      <c r="G76" s="27"/>
      <c r="H76" s="17">
        <f>H78</f>
        <v>1270000</v>
      </c>
      <c r="I76" s="17"/>
      <c r="J76" s="17"/>
      <c r="K76" s="17">
        <f>K78</f>
        <v>1234256.98</v>
      </c>
      <c r="L76" s="24">
        <f t="shared" si="4"/>
        <v>97.18558897637796</v>
      </c>
      <c r="M76" s="41"/>
    </row>
    <row r="77" spans="2:13" ht="31.5" customHeight="1">
      <c r="B77" s="37" t="s">
        <v>81</v>
      </c>
      <c r="C77" s="14">
        <v>856</v>
      </c>
      <c r="D77" s="28" t="s">
        <v>18</v>
      </c>
      <c r="E77" s="28" t="s">
        <v>7</v>
      </c>
      <c r="F77" s="28" t="s">
        <v>94</v>
      </c>
      <c r="G77" s="28" t="s">
        <v>80</v>
      </c>
      <c r="H77" s="18">
        <f>H78</f>
        <v>1270000</v>
      </c>
      <c r="I77" s="18">
        <f aca="true" t="shared" si="5" ref="I77:K78">I78</f>
        <v>2273052</v>
      </c>
      <c r="J77" s="18">
        <f t="shared" si="5"/>
        <v>2273052</v>
      </c>
      <c r="K77" s="18">
        <f t="shared" si="5"/>
        <v>1234256.98</v>
      </c>
      <c r="L77" s="24">
        <f t="shared" si="4"/>
        <v>97.18558897637796</v>
      </c>
      <c r="M77" s="41"/>
    </row>
    <row r="78" spans="2:13" ht="27.75" customHeight="1">
      <c r="B78" s="37" t="s">
        <v>92</v>
      </c>
      <c r="C78" s="14">
        <v>856</v>
      </c>
      <c r="D78" s="28" t="s">
        <v>18</v>
      </c>
      <c r="E78" s="28" t="s">
        <v>7</v>
      </c>
      <c r="F78" s="28" t="s">
        <v>94</v>
      </c>
      <c r="G78" s="28" t="s">
        <v>93</v>
      </c>
      <c r="H78" s="18">
        <f>H79</f>
        <v>1270000</v>
      </c>
      <c r="I78" s="18">
        <f t="shared" si="5"/>
        <v>2273052</v>
      </c>
      <c r="J78" s="18">
        <f t="shared" si="5"/>
        <v>2273052</v>
      </c>
      <c r="K78" s="18">
        <f t="shared" si="5"/>
        <v>1234256.98</v>
      </c>
      <c r="L78" s="24">
        <f t="shared" si="4"/>
        <v>97.18558897637796</v>
      </c>
      <c r="M78" s="41"/>
    </row>
    <row r="79" spans="2:13" ht="16.5" customHeight="1">
      <c r="B79" s="37" t="s">
        <v>34</v>
      </c>
      <c r="C79" s="14">
        <v>856</v>
      </c>
      <c r="D79" s="28" t="s">
        <v>18</v>
      </c>
      <c r="E79" s="28" t="s">
        <v>7</v>
      </c>
      <c r="F79" s="28" t="s">
        <v>94</v>
      </c>
      <c r="G79" s="28" t="s">
        <v>33</v>
      </c>
      <c r="H79" s="18">
        <v>1270000</v>
      </c>
      <c r="I79" s="18">
        <v>2273052</v>
      </c>
      <c r="J79" s="18">
        <v>2273052</v>
      </c>
      <c r="K79" s="18">
        <v>1234256.98</v>
      </c>
      <c r="L79" s="24">
        <f t="shared" si="4"/>
        <v>97.18558897637796</v>
      </c>
      <c r="M79" s="41"/>
    </row>
    <row r="80" spans="2:13" ht="28.5" customHeight="1">
      <c r="B80" s="35" t="s">
        <v>84</v>
      </c>
      <c r="C80" s="14">
        <v>856</v>
      </c>
      <c r="D80" s="27" t="s">
        <v>18</v>
      </c>
      <c r="E80" s="27" t="s">
        <v>7</v>
      </c>
      <c r="F80" s="27" t="s">
        <v>85</v>
      </c>
      <c r="G80" s="27"/>
      <c r="H80" s="17">
        <f aca="true" t="shared" si="6" ref="H80:K82">H81</f>
        <v>502605</v>
      </c>
      <c r="I80" s="17">
        <f t="shared" si="6"/>
        <v>0</v>
      </c>
      <c r="J80" s="17">
        <f t="shared" si="6"/>
        <v>0</v>
      </c>
      <c r="K80" s="17">
        <f t="shared" si="6"/>
        <v>502605</v>
      </c>
      <c r="L80" s="29">
        <f t="shared" si="4"/>
        <v>100</v>
      </c>
      <c r="M80" s="41"/>
    </row>
    <row r="81" spans="2:13" ht="29.25" customHeight="1">
      <c r="B81" s="37" t="s">
        <v>81</v>
      </c>
      <c r="C81" s="14">
        <v>856</v>
      </c>
      <c r="D81" s="28" t="s">
        <v>18</v>
      </c>
      <c r="E81" s="28" t="s">
        <v>7</v>
      </c>
      <c r="F81" s="28" t="s">
        <v>85</v>
      </c>
      <c r="G81" s="28" t="s">
        <v>80</v>
      </c>
      <c r="H81" s="18">
        <f t="shared" si="6"/>
        <v>502605</v>
      </c>
      <c r="I81" s="18">
        <f t="shared" si="6"/>
        <v>0</v>
      </c>
      <c r="J81" s="18">
        <f t="shared" si="6"/>
        <v>0</v>
      </c>
      <c r="K81" s="18">
        <f t="shared" si="6"/>
        <v>502605</v>
      </c>
      <c r="L81" s="24">
        <f t="shared" si="4"/>
        <v>100</v>
      </c>
      <c r="M81" s="41"/>
    </row>
    <row r="82" spans="2:13" ht="29.25" customHeight="1">
      <c r="B82" s="37" t="s">
        <v>92</v>
      </c>
      <c r="C82" s="14">
        <v>856</v>
      </c>
      <c r="D82" s="28" t="s">
        <v>18</v>
      </c>
      <c r="E82" s="28" t="s">
        <v>7</v>
      </c>
      <c r="F82" s="28" t="s">
        <v>85</v>
      </c>
      <c r="G82" s="28" t="s">
        <v>93</v>
      </c>
      <c r="H82" s="18">
        <f t="shared" si="6"/>
        <v>502605</v>
      </c>
      <c r="I82" s="18">
        <f t="shared" si="6"/>
        <v>0</v>
      </c>
      <c r="J82" s="18">
        <f t="shared" si="6"/>
        <v>0</v>
      </c>
      <c r="K82" s="18">
        <f t="shared" si="6"/>
        <v>502605</v>
      </c>
      <c r="L82" s="24">
        <f t="shared" si="4"/>
        <v>100</v>
      </c>
      <c r="M82" s="41"/>
    </row>
    <row r="83" spans="2:13" ht="16.5" customHeight="1">
      <c r="B83" s="37" t="s">
        <v>34</v>
      </c>
      <c r="C83" s="14">
        <v>856</v>
      </c>
      <c r="D83" s="28" t="s">
        <v>18</v>
      </c>
      <c r="E83" s="28" t="s">
        <v>7</v>
      </c>
      <c r="F83" s="28" t="s">
        <v>85</v>
      </c>
      <c r="G83" s="28" t="s">
        <v>33</v>
      </c>
      <c r="H83" s="18">
        <v>502605</v>
      </c>
      <c r="I83" s="36"/>
      <c r="J83" s="50"/>
      <c r="K83" s="51">
        <v>502605</v>
      </c>
      <c r="L83" s="24">
        <f t="shared" si="4"/>
        <v>100</v>
      </c>
      <c r="M83" s="41"/>
    </row>
    <row r="84" spans="2:12" ht="18" customHeight="1">
      <c r="B84" s="62" t="s">
        <v>24</v>
      </c>
      <c r="C84" s="14">
        <v>856</v>
      </c>
      <c r="D84" s="27" t="s">
        <v>18</v>
      </c>
      <c r="E84" s="27" t="s">
        <v>8</v>
      </c>
      <c r="F84" s="16"/>
      <c r="G84" s="28"/>
      <c r="H84" s="69">
        <f>H85+H89+H93+H98</f>
        <v>5033041.6</v>
      </c>
      <c r="I84" s="69">
        <f>I85+I89+I93+I98</f>
        <v>0</v>
      </c>
      <c r="J84" s="69">
        <f>J85+J89+J93+J98</f>
        <v>0</v>
      </c>
      <c r="K84" s="69">
        <f>K85+K89+K93+K98</f>
        <v>4976313.550000001</v>
      </c>
      <c r="L84" s="29">
        <f t="shared" si="4"/>
        <v>98.87288732125721</v>
      </c>
    </row>
    <row r="85" spans="2:12" ht="42" customHeight="1">
      <c r="B85" s="33" t="s">
        <v>169</v>
      </c>
      <c r="C85" s="14">
        <v>856</v>
      </c>
      <c r="D85" s="27" t="s">
        <v>18</v>
      </c>
      <c r="E85" s="27" t="s">
        <v>8</v>
      </c>
      <c r="F85" s="15" t="s">
        <v>167</v>
      </c>
      <c r="G85" s="27"/>
      <c r="H85" s="38">
        <v>139422.74</v>
      </c>
      <c r="I85" s="38"/>
      <c r="J85" s="38"/>
      <c r="K85" s="38">
        <v>139422.74</v>
      </c>
      <c r="L85" s="24">
        <f>K85/H85*100</f>
        <v>100</v>
      </c>
    </row>
    <row r="86" spans="2:13" ht="31.5" customHeight="1">
      <c r="B86" s="37" t="s">
        <v>81</v>
      </c>
      <c r="C86" s="14">
        <v>856</v>
      </c>
      <c r="D86" s="28" t="s">
        <v>18</v>
      </c>
      <c r="E86" s="28" t="s">
        <v>8</v>
      </c>
      <c r="F86" s="16" t="s">
        <v>167</v>
      </c>
      <c r="G86" s="28" t="s">
        <v>80</v>
      </c>
      <c r="H86" s="39">
        <f aca="true" t="shared" si="7" ref="H86:K87">H87</f>
        <v>139422.74</v>
      </c>
      <c r="I86" s="39">
        <f t="shared" si="7"/>
        <v>0</v>
      </c>
      <c r="J86" s="39">
        <f t="shared" si="7"/>
        <v>0</v>
      </c>
      <c r="K86" s="39">
        <f t="shared" si="7"/>
        <v>139422.74</v>
      </c>
      <c r="L86" s="24">
        <f>K86/H86*100</f>
        <v>100</v>
      </c>
      <c r="M86" s="60"/>
    </row>
    <row r="87" spans="2:13" ht="31.5" customHeight="1">
      <c r="B87" s="37" t="s">
        <v>92</v>
      </c>
      <c r="C87" s="14">
        <v>856</v>
      </c>
      <c r="D87" s="28" t="s">
        <v>18</v>
      </c>
      <c r="E87" s="28" t="s">
        <v>8</v>
      </c>
      <c r="F87" s="16" t="s">
        <v>167</v>
      </c>
      <c r="G87" s="28" t="s">
        <v>93</v>
      </c>
      <c r="H87" s="39">
        <f t="shared" si="7"/>
        <v>139422.74</v>
      </c>
      <c r="I87" s="39">
        <f t="shared" si="7"/>
        <v>0</v>
      </c>
      <c r="J87" s="39">
        <f t="shared" si="7"/>
        <v>0</v>
      </c>
      <c r="K87" s="39">
        <f t="shared" si="7"/>
        <v>139422.74</v>
      </c>
      <c r="L87" s="24">
        <f>K87/H87*100</f>
        <v>100</v>
      </c>
      <c r="M87" s="60"/>
    </row>
    <row r="88" spans="2:13" ht="15.75" customHeight="1">
      <c r="B88" s="22" t="s">
        <v>34</v>
      </c>
      <c r="C88" s="14">
        <v>856</v>
      </c>
      <c r="D88" s="28" t="s">
        <v>18</v>
      </c>
      <c r="E88" s="28" t="s">
        <v>8</v>
      </c>
      <c r="F88" s="16" t="s">
        <v>167</v>
      </c>
      <c r="G88" s="28" t="s">
        <v>33</v>
      </c>
      <c r="H88" s="39">
        <v>139422.74</v>
      </c>
      <c r="I88" s="36"/>
      <c r="J88" s="50"/>
      <c r="K88" s="51">
        <v>139422.74</v>
      </c>
      <c r="L88" s="24">
        <f>K88/H88*100</f>
        <v>100</v>
      </c>
      <c r="M88" s="60"/>
    </row>
    <row r="89" spans="2:12" ht="19.5" customHeight="1">
      <c r="B89" s="33" t="s">
        <v>170</v>
      </c>
      <c r="C89" s="14">
        <v>856</v>
      </c>
      <c r="D89" s="27" t="s">
        <v>18</v>
      </c>
      <c r="E89" s="27" t="s">
        <v>8</v>
      </c>
      <c r="F89" s="15" t="s">
        <v>173</v>
      </c>
      <c r="G89" s="27"/>
      <c r="H89" s="38">
        <f>H90</f>
        <v>440577.26</v>
      </c>
      <c r="I89" s="38"/>
      <c r="J89" s="38"/>
      <c r="K89" s="38">
        <v>440577.26</v>
      </c>
      <c r="L89" s="24">
        <f t="shared" si="4"/>
        <v>100</v>
      </c>
    </row>
    <row r="90" spans="2:13" ht="31.5" customHeight="1">
      <c r="B90" s="37" t="s">
        <v>81</v>
      </c>
      <c r="C90" s="14">
        <v>856</v>
      </c>
      <c r="D90" s="28" t="s">
        <v>18</v>
      </c>
      <c r="E90" s="28" t="s">
        <v>8</v>
      </c>
      <c r="F90" s="16" t="s">
        <v>173</v>
      </c>
      <c r="G90" s="28" t="s">
        <v>80</v>
      </c>
      <c r="H90" s="39">
        <f>H91</f>
        <v>440577.26</v>
      </c>
      <c r="I90" s="39">
        <f aca="true" t="shared" si="8" ref="I90:K91">I91</f>
        <v>0</v>
      </c>
      <c r="J90" s="39">
        <f t="shared" si="8"/>
        <v>0</v>
      </c>
      <c r="K90" s="39">
        <f t="shared" si="8"/>
        <v>90683.44</v>
      </c>
      <c r="L90" s="24">
        <f>K90/H90*100</f>
        <v>20.582868938809963</v>
      </c>
      <c r="M90" s="60"/>
    </row>
    <row r="91" spans="2:13" ht="31.5" customHeight="1">
      <c r="B91" s="37" t="s">
        <v>92</v>
      </c>
      <c r="C91" s="14">
        <v>856</v>
      </c>
      <c r="D91" s="28" t="s">
        <v>18</v>
      </c>
      <c r="E91" s="28" t="s">
        <v>8</v>
      </c>
      <c r="F91" s="16" t="s">
        <v>173</v>
      </c>
      <c r="G91" s="28" t="s">
        <v>93</v>
      </c>
      <c r="H91" s="39">
        <f>H92</f>
        <v>440577.26</v>
      </c>
      <c r="I91" s="39">
        <f t="shared" si="8"/>
        <v>0</v>
      </c>
      <c r="J91" s="39">
        <f t="shared" si="8"/>
        <v>0</v>
      </c>
      <c r="K91" s="39">
        <f t="shared" si="8"/>
        <v>90683.44</v>
      </c>
      <c r="L91" s="24">
        <f>K91/H91*100</f>
        <v>20.582868938809963</v>
      </c>
      <c r="M91" s="60"/>
    </row>
    <row r="92" spans="2:13" ht="15.75" customHeight="1">
      <c r="B92" s="22" t="s">
        <v>34</v>
      </c>
      <c r="C92" s="14">
        <v>856</v>
      </c>
      <c r="D92" s="28" t="s">
        <v>18</v>
      </c>
      <c r="E92" s="28" t="s">
        <v>8</v>
      </c>
      <c r="F92" s="16" t="s">
        <v>173</v>
      </c>
      <c r="G92" s="28" t="s">
        <v>33</v>
      </c>
      <c r="H92" s="39">
        <v>440577.26</v>
      </c>
      <c r="I92" s="36"/>
      <c r="J92" s="50"/>
      <c r="K92" s="51">
        <v>90683.44</v>
      </c>
      <c r="L92" s="24">
        <f>K92/H92*100</f>
        <v>20.582868938809963</v>
      </c>
      <c r="M92" s="60"/>
    </row>
    <row r="93" spans="2:13" ht="16.5" customHeight="1">
      <c r="B93" s="33" t="s">
        <v>25</v>
      </c>
      <c r="C93" s="14">
        <v>856</v>
      </c>
      <c r="D93" s="27" t="s">
        <v>18</v>
      </c>
      <c r="E93" s="27" t="s">
        <v>8</v>
      </c>
      <c r="F93" s="15" t="s">
        <v>62</v>
      </c>
      <c r="G93" s="27"/>
      <c r="H93" s="38">
        <f>H94+H97</f>
        <v>97842</v>
      </c>
      <c r="I93" s="38">
        <f aca="true" t="shared" si="9" ref="I93:K94">I94</f>
        <v>0</v>
      </c>
      <c r="J93" s="38">
        <f t="shared" si="9"/>
        <v>0</v>
      </c>
      <c r="K93" s="38">
        <f>K94+K97</f>
        <v>90683.44</v>
      </c>
      <c r="L93" s="29">
        <f t="shared" si="4"/>
        <v>92.68355103125447</v>
      </c>
      <c r="M93" s="54"/>
    </row>
    <row r="94" spans="2:13" ht="31.5" customHeight="1">
      <c r="B94" s="37" t="s">
        <v>81</v>
      </c>
      <c r="C94" s="14">
        <v>856</v>
      </c>
      <c r="D94" s="28" t="s">
        <v>18</v>
      </c>
      <c r="E94" s="28" t="s">
        <v>8</v>
      </c>
      <c r="F94" s="16" t="s">
        <v>62</v>
      </c>
      <c r="G94" s="28" t="s">
        <v>80</v>
      </c>
      <c r="H94" s="39">
        <f>H95</f>
        <v>95842</v>
      </c>
      <c r="I94" s="39">
        <f t="shared" si="9"/>
        <v>0</v>
      </c>
      <c r="J94" s="39">
        <f t="shared" si="9"/>
        <v>0</v>
      </c>
      <c r="K94" s="39">
        <f t="shared" si="9"/>
        <v>90683.44</v>
      </c>
      <c r="L94" s="24">
        <f t="shared" si="4"/>
        <v>94.6176415350264</v>
      </c>
      <c r="M94" s="60"/>
    </row>
    <row r="95" spans="2:13" ht="31.5" customHeight="1">
      <c r="B95" s="37" t="s">
        <v>92</v>
      </c>
      <c r="C95" s="14">
        <v>856</v>
      </c>
      <c r="D95" s="28" t="s">
        <v>18</v>
      </c>
      <c r="E95" s="28" t="s">
        <v>8</v>
      </c>
      <c r="F95" s="16" t="s">
        <v>62</v>
      </c>
      <c r="G95" s="28" t="s">
        <v>93</v>
      </c>
      <c r="H95" s="39">
        <f>H96</f>
        <v>95842</v>
      </c>
      <c r="I95" s="39">
        <f>I96</f>
        <v>0</v>
      </c>
      <c r="J95" s="39">
        <f>J96</f>
        <v>0</v>
      </c>
      <c r="K95" s="39">
        <f>K96</f>
        <v>90683.44</v>
      </c>
      <c r="L95" s="24">
        <f t="shared" si="4"/>
        <v>94.6176415350264</v>
      </c>
      <c r="M95" s="60"/>
    </row>
    <row r="96" spans="2:13" ht="15.75" customHeight="1">
      <c r="B96" s="22" t="s">
        <v>34</v>
      </c>
      <c r="C96" s="14">
        <v>856</v>
      </c>
      <c r="D96" s="28" t="s">
        <v>18</v>
      </c>
      <c r="E96" s="28" t="s">
        <v>8</v>
      </c>
      <c r="F96" s="16" t="s">
        <v>62</v>
      </c>
      <c r="G96" s="28" t="s">
        <v>33</v>
      </c>
      <c r="H96" s="39">
        <v>95842</v>
      </c>
      <c r="I96" s="36"/>
      <c r="J96" s="50"/>
      <c r="K96" s="51">
        <v>90683.44</v>
      </c>
      <c r="L96" s="24">
        <f t="shared" si="4"/>
        <v>94.6176415350264</v>
      </c>
      <c r="M96" s="54"/>
    </row>
    <row r="97" spans="2:13" ht="15.75" customHeight="1">
      <c r="B97" s="22" t="s">
        <v>124</v>
      </c>
      <c r="C97" s="14">
        <v>856</v>
      </c>
      <c r="D97" s="28" t="s">
        <v>18</v>
      </c>
      <c r="E97" s="28" t="s">
        <v>8</v>
      </c>
      <c r="F97" s="16" t="s">
        <v>62</v>
      </c>
      <c r="G97" s="28" t="s">
        <v>108</v>
      </c>
      <c r="H97" s="39">
        <v>2000</v>
      </c>
      <c r="I97" s="36"/>
      <c r="J97" s="50"/>
      <c r="K97" s="51">
        <v>0</v>
      </c>
      <c r="L97" s="24"/>
      <c r="M97" s="60"/>
    </row>
    <row r="98" spans="2:13" ht="28.5" customHeight="1">
      <c r="B98" s="33" t="s">
        <v>26</v>
      </c>
      <c r="C98" s="14">
        <v>856</v>
      </c>
      <c r="D98" s="27" t="s">
        <v>18</v>
      </c>
      <c r="E98" s="27" t="s">
        <v>8</v>
      </c>
      <c r="F98" s="15" t="s">
        <v>63</v>
      </c>
      <c r="G98" s="27"/>
      <c r="H98" s="38">
        <f aca="true" t="shared" si="10" ref="H98:K104">H99</f>
        <v>4355199.6</v>
      </c>
      <c r="I98" s="38">
        <f t="shared" si="10"/>
        <v>0</v>
      </c>
      <c r="J98" s="38">
        <f t="shared" si="10"/>
        <v>0</v>
      </c>
      <c r="K98" s="38">
        <f t="shared" si="10"/>
        <v>4305630.11</v>
      </c>
      <c r="L98" s="29">
        <f t="shared" si="4"/>
        <v>98.86183195828731</v>
      </c>
      <c r="M98" s="54"/>
    </row>
    <row r="99" spans="2:13" ht="27.75" customHeight="1">
      <c r="B99" s="37" t="s">
        <v>81</v>
      </c>
      <c r="C99" s="14">
        <v>856</v>
      </c>
      <c r="D99" s="28" t="s">
        <v>18</v>
      </c>
      <c r="E99" s="28" t="s">
        <v>8</v>
      </c>
      <c r="F99" s="16" t="s">
        <v>63</v>
      </c>
      <c r="G99" s="28" t="s">
        <v>80</v>
      </c>
      <c r="H99" s="39">
        <f t="shared" si="10"/>
        <v>4355199.6</v>
      </c>
      <c r="I99" s="39">
        <f t="shared" si="10"/>
        <v>0</v>
      </c>
      <c r="J99" s="39">
        <f t="shared" si="10"/>
        <v>0</v>
      </c>
      <c r="K99" s="39">
        <f t="shared" si="10"/>
        <v>4305630.11</v>
      </c>
      <c r="L99" s="24">
        <f t="shared" si="4"/>
        <v>98.86183195828731</v>
      </c>
      <c r="M99" s="54"/>
    </row>
    <row r="100" spans="2:13" ht="27.75" customHeight="1">
      <c r="B100" s="37" t="s">
        <v>92</v>
      </c>
      <c r="C100" s="14">
        <v>856</v>
      </c>
      <c r="D100" s="28" t="s">
        <v>18</v>
      </c>
      <c r="E100" s="28" t="s">
        <v>8</v>
      </c>
      <c r="F100" s="16" t="s">
        <v>63</v>
      </c>
      <c r="G100" s="28" t="s">
        <v>93</v>
      </c>
      <c r="H100" s="39">
        <f t="shared" si="10"/>
        <v>4355199.6</v>
      </c>
      <c r="I100" s="39">
        <f t="shared" si="10"/>
        <v>0</v>
      </c>
      <c r="J100" s="39">
        <f t="shared" si="10"/>
        <v>0</v>
      </c>
      <c r="K100" s="39">
        <f t="shared" si="10"/>
        <v>4305630.11</v>
      </c>
      <c r="L100" s="24">
        <f t="shared" si="4"/>
        <v>98.86183195828731</v>
      </c>
      <c r="M100" s="60"/>
    </row>
    <row r="101" spans="2:13" ht="17.25" customHeight="1">
      <c r="B101" s="34" t="s">
        <v>87</v>
      </c>
      <c r="C101" s="14">
        <v>856</v>
      </c>
      <c r="D101" s="28" t="s">
        <v>18</v>
      </c>
      <c r="E101" s="28" t="s">
        <v>8</v>
      </c>
      <c r="F101" s="16" t="s">
        <v>63</v>
      </c>
      <c r="G101" s="28" t="s">
        <v>33</v>
      </c>
      <c r="H101" s="39">
        <v>4355199.6</v>
      </c>
      <c r="I101" s="36"/>
      <c r="J101" s="50"/>
      <c r="K101" s="51">
        <v>4305630.11</v>
      </c>
      <c r="L101" s="24">
        <f t="shared" si="4"/>
        <v>98.86183195828731</v>
      </c>
      <c r="M101" s="60"/>
    </row>
    <row r="102" spans="2:13" ht="32.25" customHeight="1">
      <c r="B102" s="33" t="s">
        <v>125</v>
      </c>
      <c r="C102" s="14">
        <v>856</v>
      </c>
      <c r="D102" s="28" t="s">
        <v>18</v>
      </c>
      <c r="E102" s="28" t="s">
        <v>18</v>
      </c>
      <c r="F102" s="16"/>
      <c r="G102" s="28"/>
      <c r="H102" s="38">
        <f>H103+H107</f>
        <v>5900000</v>
      </c>
      <c r="I102" s="36"/>
      <c r="J102" s="50"/>
      <c r="K102" s="38">
        <f>K103+K107</f>
        <v>1233369.32</v>
      </c>
      <c r="L102" s="24">
        <f>K102/H102*100</f>
        <v>20.904564745762713</v>
      </c>
      <c r="M102" s="60"/>
    </row>
    <row r="103" spans="2:13" ht="27" customHeight="1">
      <c r="B103" s="33" t="s">
        <v>126</v>
      </c>
      <c r="C103" s="14">
        <v>856</v>
      </c>
      <c r="D103" s="28" t="s">
        <v>18</v>
      </c>
      <c r="E103" s="28" t="s">
        <v>18</v>
      </c>
      <c r="F103" s="16" t="s">
        <v>130</v>
      </c>
      <c r="G103" s="28"/>
      <c r="H103" s="38">
        <f t="shared" si="10"/>
        <v>4600000</v>
      </c>
      <c r="I103" s="36"/>
      <c r="J103" s="50"/>
      <c r="K103" s="38">
        <f t="shared" si="10"/>
        <v>1233369.32</v>
      </c>
      <c r="L103" s="24">
        <f>K103/H103*100</f>
        <v>26.812376521739132</v>
      </c>
      <c r="M103" s="60"/>
    </row>
    <row r="104" spans="2:13" ht="32.25" customHeight="1">
      <c r="B104" s="22" t="s">
        <v>81</v>
      </c>
      <c r="C104" s="14">
        <v>856</v>
      </c>
      <c r="D104" s="28" t="s">
        <v>18</v>
      </c>
      <c r="E104" s="28" t="s">
        <v>18</v>
      </c>
      <c r="F104" s="16" t="s">
        <v>130</v>
      </c>
      <c r="G104" s="28" t="s">
        <v>80</v>
      </c>
      <c r="H104" s="38">
        <f t="shared" si="10"/>
        <v>4600000</v>
      </c>
      <c r="I104" s="36"/>
      <c r="J104" s="50"/>
      <c r="K104" s="38">
        <f t="shared" si="10"/>
        <v>1233369.32</v>
      </c>
      <c r="L104" s="24">
        <f>K104/H104*100</f>
        <v>26.812376521739132</v>
      </c>
      <c r="M104" s="60"/>
    </row>
    <row r="105" spans="2:13" ht="32.25" customHeight="1">
      <c r="B105" s="37" t="s">
        <v>92</v>
      </c>
      <c r="C105" s="14">
        <v>856</v>
      </c>
      <c r="D105" s="28" t="s">
        <v>18</v>
      </c>
      <c r="E105" s="28" t="s">
        <v>18</v>
      </c>
      <c r="F105" s="16" t="s">
        <v>130</v>
      </c>
      <c r="G105" s="28" t="s">
        <v>93</v>
      </c>
      <c r="H105" s="39">
        <v>4600000</v>
      </c>
      <c r="I105" s="36"/>
      <c r="J105" s="50"/>
      <c r="K105" s="51">
        <v>1233369.32</v>
      </c>
      <c r="L105" s="24">
        <f>K105/H105*100</f>
        <v>26.812376521739132</v>
      </c>
      <c r="M105" s="60"/>
    </row>
    <row r="106" spans="2:13" ht="36.75" customHeight="1">
      <c r="B106" s="22" t="s">
        <v>34</v>
      </c>
      <c r="C106" s="14">
        <v>856</v>
      </c>
      <c r="D106" s="28" t="s">
        <v>18</v>
      </c>
      <c r="E106" s="28" t="s">
        <v>18</v>
      </c>
      <c r="F106" s="16" t="s">
        <v>130</v>
      </c>
      <c r="G106" s="28" t="s">
        <v>33</v>
      </c>
      <c r="H106" s="39">
        <v>4600000</v>
      </c>
      <c r="I106" s="36"/>
      <c r="J106" s="50"/>
      <c r="K106" s="51">
        <v>1233369.32</v>
      </c>
      <c r="L106" s="24">
        <f t="shared" si="4"/>
        <v>26.812376521739132</v>
      </c>
      <c r="M106" s="60"/>
    </row>
    <row r="107" spans="2:13" ht="39" customHeight="1">
      <c r="B107" s="19" t="s">
        <v>127</v>
      </c>
      <c r="C107" s="14">
        <v>856</v>
      </c>
      <c r="D107" s="28" t="s">
        <v>18</v>
      </c>
      <c r="E107" s="28" t="s">
        <v>18</v>
      </c>
      <c r="F107" s="16" t="s">
        <v>131</v>
      </c>
      <c r="G107" s="28"/>
      <c r="H107" s="38">
        <f>H108+H112</f>
        <v>1300000</v>
      </c>
      <c r="I107" s="36"/>
      <c r="J107" s="50"/>
      <c r="K107" s="38">
        <f>K108+K112</f>
        <v>0</v>
      </c>
      <c r="L107" s="24"/>
      <c r="M107" s="60"/>
    </row>
    <row r="108" spans="2:13" ht="29.25" customHeight="1">
      <c r="B108" s="37" t="s">
        <v>128</v>
      </c>
      <c r="C108" s="14">
        <v>856</v>
      </c>
      <c r="D108" s="28" t="s">
        <v>18</v>
      </c>
      <c r="E108" s="28" t="s">
        <v>18</v>
      </c>
      <c r="F108" s="16" t="s">
        <v>132</v>
      </c>
      <c r="G108" s="28"/>
      <c r="H108" s="38">
        <f>H109</f>
        <v>625000</v>
      </c>
      <c r="I108" s="36"/>
      <c r="J108" s="50"/>
      <c r="K108" s="38">
        <f>K109</f>
        <v>0</v>
      </c>
      <c r="L108" s="24"/>
      <c r="M108" s="60"/>
    </row>
    <row r="109" spans="2:13" ht="27" customHeight="1">
      <c r="B109" s="22" t="s">
        <v>81</v>
      </c>
      <c r="C109" s="14">
        <v>856</v>
      </c>
      <c r="D109" s="28" t="s">
        <v>18</v>
      </c>
      <c r="E109" s="28" t="s">
        <v>18</v>
      </c>
      <c r="F109" s="16" t="s">
        <v>132</v>
      </c>
      <c r="G109" s="28" t="s">
        <v>80</v>
      </c>
      <c r="H109" s="38">
        <f>H110</f>
        <v>625000</v>
      </c>
      <c r="I109" s="36"/>
      <c r="J109" s="50"/>
      <c r="K109" s="38">
        <f>K110</f>
        <v>0</v>
      </c>
      <c r="L109" s="24"/>
      <c r="M109" s="60"/>
    </row>
    <row r="110" spans="2:13" ht="27" customHeight="1">
      <c r="B110" s="37" t="s">
        <v>92</v>
      </c>
      <c r="C110" s="14">
        <v>856</v>
      </c>
      <c r="D110" s="28" t="s">
        <v>18</v>
      </c>
      <c r="E110" s="28" t="s">
        <v>18</v>
      </c>
      <c r="F110" s="16" t="s">
        <v>132</v>
      </c>
      <c r="G110" s="28" t="s">
        <v>93</v>
      </c>
      <c r="H110" s="39">
        <v>625000</v>
      </c>
      <c r="I110" s="36"/>
      <c r="J110" s="50"/>
      <c r="K110" s="51">
        <v>0</v>
      </c>
      <c r="L110" s="24"/>
      <c r="M110" s="60"/>
    </row>
    <row r="111" spans="2:13" ht="27" customHeight="1">
      <c r="B111" s="22" t="s">
        <v>34</v>
      </c>
      <c r="C111" s="14">
        <v>856</v>
      </c>
      <c r="D111" s="28" t="s">
        <v>18</v>
      </c>
      <c r="E111" s="28" t="s">
        <v>18</v>
      </c>
      <c r="F111" s="16" t="s">
        <v>132</v>
      </c>
      <c r="G111" s="28" t="s">
        <v>33</v>
      </c>
      <c r="H111" s="39">
        <v>625000</v>
      </c>
      <c r="I111" s="36"/>
      <c r="J111" s="50"/>
      <c r="K111" s="51">
        <v>0</v>
      </c>
      <c r="L111" s="24"/>
      <c r="M111" s="60"/>
    </row>
    <row r="112" spans="2:13" ht="38.25" customHeight="1">
      <c r="B112" s="22" t="s">
        <v>129</v>
      </c>
      <c r="C112" s="14">
        <v>856</v>
      </c>
      <c r="D112" s="28" t="s">
        <v>18</v>
      </c>
      <c r="E112" s="28" t="s">
        <v>18</v>
      </c>
      <c r="F112" s="16" t="s">
        <v>133</v>
      </c>
      <c r="G112" s="28"/>
      <c r="H112" s="38">
        <f>H113</f>
        <v>675000</v>
      </c>
      <c r="I112" s="36"/>
      <c r="J112" s="50"/>
      <c r="K112" s="38">
        <f>K113</f>
        <v>0</v>
      </c>
      <c r="L112" s="24"/>
      <c r="M112" s="60"/>
    </row>
    <row r="113" spans="2:13" ht="30.75" customHeight="1">
      <c r="B113" s="22" t="s">
        <v>81</v>
      </c>
      <c r="C113" s="14">
        <v>856</v>
      </c>
      <c r="D113" s="28" t="s">
        <v>18</v>
      </c>
      <c r="E113" s="28" t="s">
        <v>18</v>
      </c>
      <c r="F113" s="16" t="s">
        <v>133</v>
      </c>
      <c r="G113" s="28" t="s">
        <v>80</v>
      </c>
      <c r="H113" s="38">
        <f>H114</f>
        <v>675000</v>
      </c>
      <c r="I113" s="36"/>
      <c r="J113" s="50"/>
      <c r="K113" s="38">
        <f>K114</f>
        <v>0</v>
      </c>
      <c r="L113" s="24"/>
      <c r="M113" s="60"/>
    </row>
    <row r="114" spans="2:13" ht="30.75" customHeight="1">
      <c r="B114" s="37" t="s">
        <v>92</v>
      </c>
      <c r="C114" s="14">
        <v>856</v>
      </c>
      <c r="D114" s="28" t="s">
        <v>18</v>
      </c>
      <c r="E114" s="28" t="s">
        <v>18</v>
      </c>
      <c r="F114" s="16" t="s">
        <v>133</v>
      </c>
      <c r="G114" s="28" t="s">
        <v>93</v>
      </c>
      <c r="H114" s="39">
        <v>675000</v>
      </c>
      <c r="I114" s="36"/>
      <c r="J114" s="50"/>
      <c r="K114" s="51">
        <v>0</v>
      </c>
      <c r="L114" s="24"/>
      <c r="M114" s="60"/>
    </row>
    <row r="115" spans="2:13" ht="31.5" customHeight="1">
      <c r="B115" s="22" t="s">
        <v>34</v>
      </c>
      <c r="C115" s="14">
        <v>856</v>
      </c>
      <c r="D115" s="28" t="s">
        <v>18</v>
      </c>
      <c r="E115" s="28" t="s">
        <v>18</v>
      </c>
      <c r="F115" s="16" t="s">
        <v>133</v>
      </c>
      <c r="G115" s="28" t="s">
        <v>33</v>
      </c>
      <c r="H115" s="39">
        <v>675000</v>
      </c>
      <c r="I115" s="36"/>
      <c r="J115" s="50"/>
      <c r="K115" s="51">
        <v>0</v>
      </c>
      <c r="L115" s="24"/>
      <c r="M115" s="60"/>
    </row>
    <row r="116" spans="2:13" ht="24.75" customHeight="1" hidden="1">
      <c r="B116" s="66" t="s">
        <v>134</v>
      </c>
      <c r="C116" s="14">
        <v>856</v>
      </c>
      <c r="D116" s="28" t="s">
        <v>11</v>
      </c>
      <c r="E116" s="28" t="s">
        <v>44</v>
      </c>
      <c r="F116" s="16"/>
      <c r="G116" s="28"/>
      <c r="H116" s="38">
        <f>H117</f>
        <v>0</v>
      </c>
      <c r="I116" s="36"/>
      <c r="J116" s="50"/>
      <c r="K116" s="38">
        <f>K117</f>
        <v>0</v>
      </c>
      <c r="L116" s="24"/>
      <c r="M116" s="60"/>
    </row>
    <row r="117" spans="2:13" ht="0.75" customHeight="1" hidden="1">
      <c r="B117" s="66" t="s">
        <v>136</v>
      </c>
      <c r="C117" s="14">
        <v>856</v>
      </c>
      <c r="D117" s="28" t="s">
        <v>11</v>
      </c>
      <c r="E117" s="28" t="s">
        <v>18</v>
      </c>
      <c r="F117" s="16"/>
      <c r="G117" s="28"/>
      <c r="H117" s="38">
        <f>H118</f>
        <v>0</v>
      </c>
      <c r="I117" s="36"/>
      <c r="J117" s="50"/>
      <c r="K117" s="38">
        <f>K118</f>
        <v>0</v>
      </c>
      <c r="L117" s="24"/>
      <c r="M117" s="60"/>
    </row>
    <row r="118" spans="2:13" ht="48.75" customHeight="1" hidden="1">
      <c r="B118" s="19" t="s">
        <v>135</v>
      </c>
      <c r="C118" s="14">
        <v>856</v>
      </c>
      <c r="D118" s="28" t="s">
        <v>11</v>
      </c>
      <c r="E118" s="28" t="s">
        <v>18</v>
      </c>
      <c r="F118" s="16" t="s">
        <v>137</v>
      </c>
      <c r="G118" s="28"/>
      <c r="H118" s="38">
        <f>H119</f>
        <v>0</v>
      </c>
      <c r="I118" s="36"/>
      <c r="J118" s="50"/>
      <c r="K118" s="38">
        <f>K119</f>
        <v>0</v>
      </c>
      <c r="L118" s="24"/>
      <c r="M118" s="60"/>
    </row>
    <row r="119" spans="2:13" ht="50.25" customHeight="1" hidden="1">
      <c r="B119" s="19" t="s">
        <v>138</v>
      </c>
      <c r="C119" s="14">
        <v>856</v>
      </c>
      <c r="D119" s="28" t="s">
        <v>11</v>
      </c>
      <c r="E119" s="28" t="s">
        <v>18</v>
      </c>
      <c r="F119" s="16" t="s">
        <v>139</v>
      </c>
      <c r="G119" s="28"/>
      <c r="H119" s="38">
        <f>H120</f>
        <v>0</v>
      </c>
      <c r="I119" s="36"/>
      <c r="J119" s="50"/>
      <c r="K119" s="38">
        <f>K120</f>
        <v>0</v>
      </c>
      <c r="L119" s="24"/>
      <c r="M119" s="60"/>
    </row>
    <row r="120" spans="2:13" ht="27.75" customHeight="1" hidden="1">
      <c r="B120" s="22" t="s">
        <v>81</v>
      </c>
      <c r="C120" s="14">
        <v>856</v>
      </c>
      <c r="D120" s="28" t="s">
        <v>11</v>
      </c>
      <c r="E120" s="28" t="s">
        <v>18</v>
      </c>
      <c r="F120" s="16" t="s">
        <v>139</v>
      </c>
      <c r="G120" s="28" t="s">
        <v>80</v>
      </c>
      <c r="H120" s="38">
        <f>H121</f>
        <v>0</v>
      </c>
      <c r="I120" s="36"/>
      <c r="J120" s="50"/>
      <c r="K120" s="38">
        <f>K121</f>
        <v>0</v>
      </c>
      <c r="L120" s="24"/>
      <c r="M120" s="60"/>
    </row>
    <row r="121" spans="2:13" ht="0.75" customHeight="1">
      <c r="B121" s="37" t="s">
        <v>92</v>
      </c>
      <c r="C121" s="14">
        <v>856</v>
      </c>
      <c r="D121" s="28" t="s">
        <v>11</v>
      </c>
      <c r="E121" s="28" t="s">
        <v>18</v>
      </c>
      <c r="F121" s="16" t="s">
        <v>139</v>
      </c>
      <c r="G121" s="28" t="s">
        <v>93</v>
      </c>
      <c r="H121" s="39">
        <v>0</v>
      </c>
      <c r="I121" s="36"/>
      <c r="J121" s="50"/>
      <c r="K121" s="51">
        <v>0</v>
      </c>
      <c r="L121" s="24"/>
      <c r="M121" s="60"/>
    </row>
    <row r="122" spans="2:13" ht="27.75" customHeight="1" hidden="1">
      <c r="B122" s="22" t="s">
        <v>34</v>
      </c>
      <c r="C122" s="14">
        <v>856</v>
      </c>
      <c r="D122" s="28" t="s">
        <v>11</v>
      </c>
      <c r="E122" s="28" t="s">
        <v>18</v>
      </c>
      <c r="F122" s="16" t="s">
        <v>139</v>
      </c>
      <c r="G122" s="28" t="s">
        <v>33</v>
      </c>
      <c r="H122" s="39">
        <v>0</v>
      </c>
      <c r="I122" s="36"/>
      <c r="J122" s="50"/>
      <c r="K122" s="51">
        <v>0</v>
      </c>
      <c r="L122" s="24"/>
      <c r="M122" s="60"/>
    </row>
    <row r="123" spans="2:13" ht="27.75" customHeight="1">
      <c r="B123" s="66" t="s">
        <v>140</v>
      </c>
      <c r="C123" s="14">
        <v>856</v>
      </c>
      <c r="D123" s="28" t="s">
        <v>111</v>
      </c>
      <c r="E123" s="28" t="s">
        <v>44</v>
      </c>
      <c r="F123" s="16"/>
      <c r="G123" s="28"/>
      <c r="H123" s="38">
        <f>H124</f>
        <v>2000</v>
      </c>
      <c r="I123" s="36"/>
      <c r="J123" s="50"/>
      <c r="K123" s="38">
        <f>K124</f>
        <v>0</v>
      </c>
      <c r="L123" s="24">
        <f t="shared" si="4"/>
        <v>0</v>
      </c>
      <c r="M123" s="60"/>
    </row>
    <row r="124" spans="2:13" ht="38.25" customHeight="1">
      <c r="B124" s="66" t="s">
        <v>141</v>
      </c>
      <c r="C124" s="14">
        <v>856</v>
      </c>
      <c r="D124" s="28" t="s">
        <v>111</v>
      </c>
      <c r="E124" s="28" t="s">
        <v>111</v>
      </c>
      <c r="F124" s="16"/>
      <c r="G124" s="28"/>
      <c r="H124" s="38">
        <f>H125</f>
        <v>2000</v>
      </c>
      <c r="I124" s="36"/>
      <c r="J124" s="50"/>
      <c r="K124" s="38">
        <f>K125</f>
        <v>0</v>
      </c>
      <c r="L124" s="24">
        <f t="shared" si="4"/>
        <v>0</v>
      </c>
      <c r="M124" s="60"/>
    </row>
    <row r="125" spans="2:13" ht="48.75" customHeight="1">
      <c r="B125" s="19" t="s">
        <v>142</v>
      </c>
      <c r="C125" s="14">
        <v>856</v>
      </c>
      <c r="D125" s="28" t="s">
        <v>111</v>
      </c>
      <c r="E125" s="28" t="s">
        <v>111</v>
      </c>
      <c r="F125" s="16" t="s">
        <v>144</v>
      </c>
      <c r="G125" s="28"/>
      <c r="H125" s="38">
        <f>H126</f>
        <v>2000</v>
      </c>
      <c r="I125" s="36"/>
      <c r="J125" s="50"/>
      <c r="K125" s="38">
        <f>K126</f>
        <v>0</v>
      </c>
      <c r="L125" s="24">
        <f t="shared" si="4"/>
        <v>0</v>
      </c>
      <c r="M125" s="60"/>
    </row>
    <row r="126" spans="2:13" ht="51" customHeight="1">
      <c r="B126" s="19" t="s">
        <v>143</v>
      </c>
      <c r="C126" s="14">
        <v>856</v>
      </c>
      <c r="D126" s="28" t="s">
        <v>111</v>
      </c>
      <c r="E126" s="28" t="s">
        <v>111</v>
      </c>
      <c r="F126" s="16" t="s">
        <v>145</v>
      </c>
      <c r="G126" s="28" t="s">
        <v>70</v>
      </c>
      <c r="H126" s="38">
        <f>H127</f>
        <v>2000</v>
      </c>
      <c r="I126" s="36"/>
      <c r="J126" s="50"/>
      <c r="K126" s="38">
        <f>K127</f>
        <v>0</v>
      </c>
      <c r="L126" s="24">
        <f t="shared" si="4"/>
        <v>0</v>
      </c>
      <c r="M126" s="60"/>
    </row>
    <row r="127" spans="2:13" ht="27.75" customHeight="1">
      <c r="B127" s="22" t="s">
        <v>81</v>
      </c>
      <c r="C127" s="14">
        <v>856</v>
      </c>
      <c r="D127" s="28" t="s">
        <v>111</v>
      </c>
      <c r="E127" s="28" t="s">
        <v>111</v>
      </c>
      <c r="F127" s="16" t="s">
        <v>145</v>
      </c>
      <c r="G127" s="28" t="s">
        <v>80</v>
      </c>
      <c r="H127" s="38">
        <f>H128</f>
        <v>2000</v>
      </c>
      <c r="I127" s="36"/>
      <c r="J127" s="50"/>
      <c r="K127" s="38">
        <f>K128</f>
        <v>0</v>
      </c>
      <c r="L127" s="24">
        <f t="shared" si="4"/>
        <v>0</v>
      </c>
      <c r="M127" s="60"/>
    </row>
    <row r="128" spans="2:13" ht="27.75" customHeight="1">
      <c r="B128" s="37" t="s">
        <v>92</v>
      </c>
      <c r="C128" s="14">
        <v>856</v>
      </c>
      <c r="D128" s="28" t="s">
        <v>111</v>
      </c>
      <c r="E128" s="28" t="s">
        <v>111</v>
      </c>
      <c r="F128" s="16" t="s">
        <v>145</v>
      </c>
      <c r="G128" s="28" t="s">
        <v>93</v>
      </c>
      <c r="H128" s="39">
        <v>2000</v>
      </c>
      <c r="I128" s="36"/>
      <c r="J128" s="50"/>
      <c r="K128" s="51">
        <v>0</v>
      </c>
      <c r="L128" s="24">
        <f t="shared" si="4"/>
        <v>0</v>
      </c>
      <c r="M128" s="60"/>
    </row>
    <row r="129" spans="2:13" ht="27.75" customHeight="1">
      <c r="B129" s="22" t="s">
        <v>34</v>
      </c>
      <c r="C129" s="14">
        <v>856</v>
      </c>
      <c r="D129" s="28" t="s">
        <v>111</v>
      </c>
      <c r="E129" s="28" t="s">
        <v>111</v>
      </c>
      <c r="F129" s="16" t="s">
        <v>145</v>
      </c>
      <c r="G129" s="28" t="s">
        <v>33</v>
      </c>
      <c r="H129" s="39">
        <v>2000</v>
      </c>
      <c r="I129" s="36"/>
      <c r="J129" s="50"/>
      <c r="K129" s="51">
        <v>0</v>
      </c>
      <c r="L129" s="24">
        <f t="shared" si="4"/>
        <v>0</v>
      </c>
      <c r="M129" s="60"/>
    </row>
    <row r="130" spans="2:13" ht="15" customHeight="1">
      <c r="B130" s="64" t="s">
        <v>88</v>
      </c>
      <c r="C130" s="14">
        <v>856</v>
      </c>
      <c r="D130" s="28" t="s">
        <v>95</v>
      </c>
      <c r="E130" s="28" t="s">
        <v>44</v>
      </c>
      <c r="F130" s="16"/>
      <c r="G130" s="28"/>
      <c r="H130" s="38">
        <f aca="true" t="shared" si="11" ref="H130:K131">H131</f>
        <v>206000</v>
      </c>
      <c r="I130" s="38">
        <f t="shared" si="11"/>
        <v>275870</v>
      </c>
      <c r="J130" s="38">
        <f t="shared" si="11"/>
        <v>275870</v>
      </c>
      <c r="K130" s="38">
        <f t="shared" si="11"/>
        <v>205397</v>
      </c>
      <c r="L130" s="29">
        <f t="shared" si="4"/>
        <v>99.70728155339805</v>
      </c>
      <c r="M130" s="55"/>
    </row>
    <row r="131" spans="2:13" ht="12.75" customHeight="1">
      <c r="B131" s="19" t="s">
        <v>88</v>
      </c>
      <c r="C131" s="14">
        <v>856</v>
      </c>
      <c r="D131" s="28" t="s">
        <v>95</v>
      </c>
      <c r="E131" s="28" t="s">
        <v>5</v>
      </c>
      <c r="F131" s="16"/>
      <c r="G131" s="28"/>
      <c r="H131" s="38">
        <f t="shared" si="11"/>
        <v>206000</v>
      </c>
      <c r="I131" s="38">
        <f t="shared" si="11"/>
        <v>275870</v>
      </c>
      <c r="J131" s="38">
        <f t="shared" si="11"/>
        <v>275870</v>
      </c>
      <c r="K131" s="38">
        <f t="shared" si="11"/>
        <v>205397</v>
      </c>
      <c r="L131" s="29">
        <f t="shared" si="4"/>
        <v>99.70728155339805</v>
      </c>
      <c r="M131" s="55"/>
    </row>
    <row r="132" spans="2:13" ht="42.75" customHeight="1">
      <c r="B132" s="31" t="s">
        <v>89</v>
      </c>
      <c r="C132" s="14">
        <v>856</v>
      </c>
      <c r="D132" s="27" t="s">
        <v>95</v>
      </c>
      <c r="E132" s="27" t="s">
        <v>5</v>
      </c>
      <c r="F132" s="15" t="s">
        <v>96</v>
      </c>
      <c r="G132" s="27"/>
      <c r="H132" s="38">
        <f>H134</f>
        <v>206000</v>
      </c>
      <c r="I132" s="38">
        <f>I134</f>
        <v>275870</v>
      </c>
      <c r="J132" s="38">
        <f>J134</f>
        <v>275870</v>
      </c>
      <c r="K132" s="38">
        <f>K134</f>
        <v>205397</v>
      </c>
      <c r="L132" s="29">
        <f t="shared" si="4"/>
        <v>99.70728155339805</v>
      </c>
      <c r="M132" s="57"/>
    </row>
    <row r="133" spans="2:13" ht="53.25" customHeight="1">
      <c r="B133" s="30" t="s">
        <v>98</v>
      </c>
      <c r="C133" s="14">
        <v>856</v>
      </c>
      <c r="D133" s="27" t="s">
        <v>95</v>
      </c>
      <c r="E133" s="27" t="s">
        <v>5</v>
      </c>
      <c r="F133" s="15" t="s">
        <v>97</v>
      </c>
      <c r="G133" s="27"/>
      <c r="H133" s="38">
        <f>H134</f>
        <v>206000</v>
      </c>
      <c r="I133" s="38">
        <f>I134</f>
        <v>275870</v>
      </c>
      <c r="J133" s="38">
        <f>J134</f>
        <v>275870</v>
      </c>
      <c r="K133" s="38">
        <f>K134</f>
        <v>205397</v>
      </c>
      <c r="L133" s="29">
        <f t="shared" si="4"/>
        <v>99.70728155339805</v>
      </c>
      <c r="M133" s="57"/>
    </row>
    <row r="134" spans="2:13" ht="27.75" customHeight="1">
      <c r="B134" s="37" t="s">
        <v>81</v>
      </c>
      <c r="C134" s="14">
        <v>856</v>
      </c>
      <c r="D134" s="28" t="s">
        <v>95</v>
      </c>
      <c r="E134" s="28" t="s">
        <v>5</v>
      </c>
      <c r="F134" s="16" t="s">
        <v>97</v>
      </c>
      <c r="G134" s="28" t="s">
        <v>80</v>
      </c>
      <c r="H134" s="39">
        <f>H136</f>
        <v>206000</v>
      </c>
      <c r="I134" s="39">
        <f>I136</f>
        <v>275870</v>
      </c>
      <c r="J134" s="39">
        <f>J136</f>
        <v>275870</v>
      </c>
      <c r="K134" s="39">
        <f>K136</f>
        <v>205397</v>
      </c>
      <c r="L134" s="24">
        <f t="shared" si="4"/>
        <v>99.70728155339805</v>
      </c>
      <c r="M134" s="57"/>
    </row>
    <row r="135" spans="2:13" ht="27.75" customHeight="1">
      <c r="B135" s="37" t="s">
        <v>92</v>
      </c>
      <c r="C135" s="14">
        <v>856</v>
      </c>
      <c r="D135" s="28" t="s">
        <v>95</v>
      </c>
      <c r="E135" s="28" t="s">
        <v>5</v>
      </c>
      <c r="F135" s="16" t="s">
        <v>97</v>
      </c>
      <c r="G135" s="28" t="s">
        <v>93</v>
      </c>
      <c r="H135" s="39">
        <f>H136</f>
        <v>206000</v>
      </c>
      <c r="I135" s="39">
        <f>I136</f>
        <v>275870</v>
      </c>
      <c r="J135" s="39">
        <f>J136</f>
        <v>275870</v>
      </c>
      <c r="K135" s="39">
        <f>K136</f>
        <v>205397</v>
      </c>
      <c r="L135" s="24">
        <f t="shared" si="4"/>
        <v>99.70728155339805</v>
      </c>
      <c r="M135" s="57"/>
    </row>
    <row r="136" spans="2:13" ht="17.25" customHeight="1">
      <c r="B136" s="34" t="s">
        <v>87</v>
      </c>
      <c r="C136" s="14">
        <v>856</v>
      </c>
      <c r="D136" s="28" t="s">
        <v>95</v>
      </c>
      <c r="E136" s="28" t="s">
        <v>5</v>
      </c>
      <c r="F136" s="16" t="s">
        <v>97</v>
      </c>
      <c r="G136" s="28" t="s">
        <v>33</v>
      </c>
      <c r="H136" s="39">
        <v>206000</v>
      </c>
      <c r="I136" s="39">
        <v>275870</v>
      </c>
      <c r="J136" s="39">
        <v>275870</v>
      </c>
      <c r="K136" s="39">
        <v>205397</v>
      </c>
      <c r="L136" s="24">
        <f t="shared" si="4"/>
        <v>99.70728155339805</v>
      </c>
      <c r="M136" s="57"/>
    </row>
    <row r="137" spans="2:13" ht="18.75" customHeight="1">
      <c r="B137" s="67" t="s">
        <v>99</v>
      </c>
      <c r="C137" s="14">
        <v>856</v>
      </c>
      <c r="D137" s="27" t="s">
        <v>16</v>
      </c>
      <c r="E137" s="27" t="s">
        <v>44</v>
      </c>
      <c r="F137" s="15"/>
      <c r="G137" s="27"/>
      <c r="H137" s="38">
        <f>H143</f>
        <v>130000</v>
      </c>
      <c r="I137" s="38">
        <f>I143</f>
        <v>0</v>
      </c>
      <c r="J137" s="38">
        <f>J143</f>
        <v>0</v>
      </c>
      <c r="K137" s="38">
        <f>K143</f>
        <v>128735.8</v>
      </c>
      <c r="L137" s="29">
        <f t="shared" si="4"/>
        <v>99.02753846153847</v>
      </c>
      <c r="M137" s="57"/>
    </row>
    <row r="138" spans="2:13" ht="0.75" customHeight="1">
      <c r="B138" s="34" t="s">
        <v>100</v>
      </c>
      <c r="C138" s="14">
        <v>856</v>
      </c>
      <c r="D138" s="28" t="s">
        <v>16</v>
      </c>
      <c r="E138" s="28" t="s">
        <v>8</v>
      </c>
      <c r="F138" s="16"/>
      <c r="G138" s="28"/>
      <c r="H138" s="39">
        <f aca="true" t="shared" si="12" ref="H138:K141">H139</f>
        <v>0</v>
      </c>
      <c r="I138" s="39">
        <f t="shared" si="12"/>
        <v>0</v>
      </c>
      <c r="J138" s="39">
        <f t="shared" si="12"/>
        <v>0</v>
      </c>
      <c r="K138" s="39">
        <f t="shared" si="12"/>
        <v>0</v>
      </c>
      <c r="L138" s="24" t="e">
        <f t="shared" si="4"/>
        <v>#DIV/0!</v>
      </c>
      <c r="M138" s="57"/>
    </row>
    <row r="139" spans="2:13" ht="18.75" customHeight="1" hidden="1">
      <c r="B139" s="34" t="s">
        <v>86</v>
      </c>
      <c r="C139" s="14">
        <v>856</v>
      </c>
      <c r="D139" s="28" t="s">
        <v>16</v>
      </c>
      <c r="E139" s="28" t="s">
        <v>8</v>
      </c>
      <c r="F139" s="16" t="s">
        <v>56</v>
      </c>
      <c r="G139" s="28"/>
      <c r="H139" s="39">
        <f t="shared" si="12"/>
        <v>0</v>
      </c>
      <c r="I139" s="39">
        <f t="shared" si="12"/>
        <v>0</v>
      </c>
      <c r="J139" s="39">
        <f t="shared" si="12"/>
        <v>0</v>
      </c>
      <c r="K139" s="39">
        <f t="shared" si="12"/>
        <v>0</v>
      </c>
      <c r="L139" s="24" t="e">
        <f t="shared" si="4"/>
        <v>#DIV/0!</v>
      </c>
      <c r="M139" s="57"/>
    </row>
    <row r="140" spans="2:13" ht="18.75" customHeight="1" hidden="1">
      <c r="B140" s="34" t="s">
        <v>101</v>
      </c>
      <c r="C140" s="14">
        <v>856</v>
      </c>
      <c r="D140" s="28" t="s">
        <v>16</v>
      </c>
      <c r="E140" s="28" t="s">
        <v>8</v>
      </c>
      <c r="F140" s="16" t="s">
        <v>56</v>
      </c>
      <c r="G140" s="28" t="s">
        <v>106</v>
      </c>
      <c r="H140" s="39">
        <f t="shared" si="12"/>
        <v>0</v>
      </c>
      <c r="I140" s="39">
        <f t="shared" si="12"/>
        <v>0</v>
      </c>
      <c r="J140" s="39">
        <f t="shared" si="12"/>
        <v>0</v>
      </c>
      <c r="K140" s="39">
        <f t="shared" si="12"/>
        <v>0</v>
      </c>
      <c r="L140" s="24" t="e">
        <f t="shared" si="4"/>
        <v>#DIV/0!</v>
      </c>
      <c r="M140" s="57"/>
    </row>
    <row r="141" spans="2:13" ht="0.75" customHeight="1" hidden="1">
      <c r="B141" s="34" t="s">
        <v>102</v>
      </c>
      <c r="C141" s="14">
        <v>856</v>
      </c>
      <c r="D141" s="28" t="s">
        <v>16</v>
      </c>
      <c r="E141" s="28" t="s">
        <v>8</v>
      </c>
      <c r="F141" s="16" t="s">
        <v>56</v>
      </c>
      <c r="G141" s="28" t="s">
        <v>104</v>
      </c>
      <c r="H141" s="39">
        <f t="shared" si="12"/>
        <v>0</v>
      </c>
      <c r="I141" s="39">
        <f t="shared" si="12"/>
        <v>0</v>
      </c>
      <c r="J141" s="39">
        <f t="shared" si="12"/>
        <v>0</v>
      </c>
      <c r="K141" s="39">
        <f t="shared" si="12"/>
        <v>0</v>
      </c>
      <c r="L141" s="24" t="e">
        <f t="shared" si="4"/>
        <v>#DIV/0!</v>
      </c>
      <c r="M141" s="57"/>
    </row>
    <row r="142" spans="2:13" ht="29.25" customHeight="1" hidden="1">
      <c r="B142" s="34" t="s">
        <v>103</v>
      </c>
      <c r="C142" s="14">
        <v>856</v>
      </c>
      <c r="D142" s="28" t="s">
        <v>16</v>
      </c>
      <c r="E142" s="28" t="s">
        <v>8</v>
      </c>
      <c r="F142" s="16" t="s">
        <v>56</v>
      </c>
      <c r="G142" s="28" t="s">
        <v>105</v>
      </c>
      <c r="H142" s="39">
        <v>0</v>
      </c>
      <c r="I142" s="39"/>
      <c r="J142" s="39"/>
      <c r="K142" s="39">
        <v>0</v>
      </c>
      <c r="L142" s="24" t="e">
        <f t="shared" si="4"/>
        <v>#DIV/0!</v>
      </c>
      <c r="M142" s="57"/>
    </row>
    <row r="143" spans="2:13" ht="29.25" customHeight="1">
      <c r="B143" s="70" t="s">
        <v>146</v>
      </c>
      <c r="C143" s="14">
        <v>856</v>
      </c>
      <c r="D143" s="27" t="s">
        <v>16</v>
      </c>
      <c r="E143" s="27" t="s">
        <v>11</v>
      </c>
      <c r="F143" s="16"/>
      <c r="G143" s="28"/>
      <c r="H143" s="38">
        <f>H144</f>
        <v>130000</v>
      </c>
      <c r="I143" s="39"/>
      <c r="J143" s="39"/>
      <c r="K143" s="38">
        <f>K144</f>
        <v>128735.8</v>
      </c>
      <c r="L143" s="24">
        <f t="shared" si="4"/>
        <v>99.02753846153847</v>
      </c>
      <c r="M143" s="57"/>
    </row>
    <row r="144" spans="2:13" ht="43.5" customHeight="1">
      <c r="B144" s="34" t="s">
        <v>147</v>
      </c>
      <c r="C144" s="14">
        <v>856</v>
      </c>
      <c r="D144" s="27" t="s">
        <v>16</v>
      </c>
      <c r="E144" s="27" t="s">
        <v>11</v>
      </c>
      <c r="F144" s="16" t="s">
        <v>149</v>
      </c>
      <c r="G144" s="28"/>
      <c r="H144" s="38">
        <f>H145</f>
        <v>130000</v>
      </c>
      <c r="I144" s="39"/>
      <c r="J144" s="39"/>
      <c r="K144" s="38">
        <f>K145</f>
        <v>128735.8</v>
      </c>
      <c r="L144" s="24">
        <f t="shared" si="4"/>
        <v>99.02753846153847</v>
      </c>
      <c r="M144" s="57"/>
    </row>
    <row r="145" spans="2:13" ht="51.75" customHeight="1">
      <c r="B145" s="34" t="s">
        <v>148</v>
      </c>
      <c r="C145" s="14">
        <v>856</v>
      </c>
      <c r="D145" s="27" t="s">
        <v>16</v>
      </c>
      <c r="E145" s="27" t="s">
        <v>11</v>
      </c>
      <c r="F145" s="16" t="s">
        <v>150</v>
      </c>
      <c r="G145" s="28"/>
      <c r="H145" s="39">
        <f>H147</f>
        <v>130000</v>
      </c>
      <c r="I145" s="39"/>
      <c r="J145" s="39"/>
      <c r="K145" s="39">
        <f>K147</f>
        <v>128735.8</v>
      </c>
      <c r="L145" s="24">
        <f t="shared" si="4"/>
        <v>99.02753846153847</v>
      </c>
      <c r="M145" s="57"/>
    </row>
    <row r="146" spans="2:13" ht="29.25" customHeight="1">
      <c r="B146" s="37" t="s">
        <v>81</v>
      </c>
      <c r="C146" s="14">
        <v>856</v>
      </c>
      <c r="D146" s="27" t="s">
        <v>16</v>
      </c>
      <c r="E146" s="27" t="s">
        <v>11</v>
      </c>
      <c r="F146" s="16" t="s">
        <v>150</v>
      </c>
      <c r="G146" s="28" t="s">
        <v>80</v>
      </c>
      <c r="H146" s="39">
        <f>H147</f>
        <v>130000</v>
      </c>
      <c r="I146" s="39"/>
      <c r="J146" s="39"/>
      <c r="K146" s="39">
        <f>K147</f>
        <v>128735.8</v>
      </c>
      <c r="L146" s="24">
        <f t="shared" si="4"/>
        <v>99.02753846153847</v>
      </c>
      <c r="M146" s="57"/>
    </row>
    <row r="147" spans="2:13" ht="29.25" customHeight="1">
      <c r="B147" s="37" t="s">
        <v>92</v>
      </c>
      <c r="C147" s="14">
        <v>856</v>
      </c>
      <c r="D147" s="27" t="s">
        <v>16</v>
      </c>
      <c r="E147" s="27" t="s">
        <v>11</v>
      </c>
      <c r="F147" s="16" t="s">
        <v>150</v>
      </c>
      <c r="G147" s="28" t="s">
        <v>93</v>
      </c>
      <c r="H147" s="39">
        <f>H148</f>
        <v>130000</v>
      </c>
      <c r="I147" s="39"/>
      <c r="J147" s="39"/>
      <c r="K147" s="39">
        <v>128735.8</v>
      </c>
      <c r="L147" s="24">
        <f>K147/H147*100</f>
        <v>99.02753846153847</v>
      </c>
      <c r="M147" s="57"/>
    </row>
    <row r="148" spans="2:13" ht="29.25" customHeight="1">
      <c r="B148" s="34" t="s">
        <v>87</v>
      </c>
      <c r="C148" s="14">
        <v>856</v>
      </c>
      <c r="D148" s="27" t="s">
        <v>16</v>
      </c>
      <c r="E148" s="27" t="s">
        <v>11</v>
      </c>
      <c r="F148" s="16" t="s">
        <v>150</v>
      </c>
      <c r="G148" s="28" t="s">
        <v>33</v>
      </c>
      <c r="H148" s="39">
        <v>130000</v>
      </c>
      <c r="I148" s="39"/>
      <c r="J148" s="39"/>
      <c r="K148" s="39">
        <v>128735.8</v>
      </c>
      <c r="L148" s="24">
        <f t="shared" si="4"/>
        <v>99.02753846153847</v>
      </c>
      <c r="M148" s="57"/>
    </row>
    <row r="149" spans="2:12" ht="19.5" customHeight="1">
      <c r="B149" s="65" t="s">
        <v>75</v>
      </c>
      <c r="C149" s="14">
        <v>856</v>
      </c>
      <c r="D149" s="27" t="s">
        <v>12</v>
      </c>
      <c r="E149" s="27" t="s">
        <v>44</v>
      </c>
      <c r="F149" s="15"/>
      <c r="G149" s="27"/>
      <c r="H149" s="38">
        <f>H150</f>
        <v>105000</v>
      </c>
      <c r="I149" s="38">
        <f>I150</f>
        <v>0</v>
      </c>
      <c r="J149" s="38">
        <f>J150</f>
        <v>0</v>
      </c>
      <c r="K149" s="38">
        <f>K150</f>
        <v>104389</v>
      </c>
      <c r="L149" s="29">
        <f t="shared" si="4"/>
        <v>99.41809523809523</v>
      </c>
    </row>
    <row r="150" spans="2:12" ht="19.5" customHeight="1">
      <c r="B150" s="19" t="s">
        <v>76</v>
      </c>
      <c r="C150" s="14">
        <v>856</v>
      </c>
      <c r="D150" s="27" t="s">
        <v>12</v>
      </c>
      <c r="E150" s="27" t="s">
        <v>7</v>
      </c>
      <c r="F150" s="15" t="s">
        <v>71</v>
      </c>
      <c r="G150" s="27"/>
      <c r="H150" s="38">
        <f>H151</f>
        <v>105000</v>
      </c>
      <c r="I150" s="38">
        <f aca="true" t="shared" si="13" ref="I150:K151">I151</f>
        <v>0</v>
      </c>
      <c r="J150" s="38">
        <f t="shared" si="13"/>
        <v>0</v>
      </c>
      <c r="K150" s="38">
        <f t="shared" si="13"/>
        <v>104389</v>
      </c>
      <c r="L150" s="29">
        <f t="shared" si="4"/>
        <v>99.41809523809523</v>
      </c>
    </row>
    <row r="151" spans="2:12" ht="57" customHeight="1">
      <c r="B151" s="31" t="s">
        <v>157</v>
      </c>
      <c r="C151" s="14">
        <v>856</v>
      </c>
      <c r="D151" s="27" t="s">
        <v>12</v>
      </c>
      <c r="E151" s="27" t="s">
        <v>7</v>
      </c>
      <c r="F151" s="15" t="s">
        <v>79</v>
      </c>
      <c r="G151" s="27"/>
      <c r="H151" s="38">
        <f>H152</f>
        <v>105000</v>
      </c>
      <c r="I151" s="38">
        <f t="shared" si="13"/>
        <v>0</v>
      </c>
      <c r="J151" s="38">
        <f t="shared" si="13"/>
        <v>0</v>
      </c>
      <c r="K151" s="38">
        <f t="shared" si="13"/>
        <v>104389</v>
      </c>
      <c r="L151" s="29">
        <f t="shared" si="4"/>
        <v>99.41809523809523</v>
      </c>
    </row>
    <row r="152" spans="2:12" ht="29.25" customHeight="1">
      <c r="B152" s="37" t="s">
        <v>81</v>
      </c>
      <c r="C152" s="14">
        <v>856</v>
      </c>
      <c r="D152" s="28" t="s">
        <v>12</v>
      </c>
      <c r="E152" s="28" t="s">
        <v>7</v>
      </c>
      <c r="F152" s="16" t="s">
        <v>79</v>
      </c>
      <c r="G152" s="28" t="s">
        <v>80</v>
      </c>
      <c r="H152" s="39">
        <f>H154</f>
        <v>105000</v>
      </c>
      <c r="I152" s="39">
        <f>I154</f>
        <v>0</v>
      </c>
      <c r="J152" s="39">
        <f>J154</f>
        <v>0</v>
      </c>
      <c r="K152" s="39">
        <f>K154</f>
        <v>104389</v>
      </c>
      <c r="L152" s="24">
        <f t="shared" si="4"/>
        <v>99.41809523809523</v>
      </c>
    </row>
    <row r="153" spans="2:12" ht="29.25" customHeight="1">
      <c r="B153" s="37" t="s">
        <v>92</v>
      </c>
      <c r="C153" s="14">
        <v>856</v>
      </c>
      <c r="D153" s="28" t="s">
        <v>12</v>
      </c>
      <c r="E153" s="28" t="s">
        <v>7</v>
      </c>
      <c r="F153" s="16" t="s">
        <v>79</v>
      </c>
      <c r="G153" s="28" t="s">
        <v>93</v>
      </c>
      <c r="H153" s="39">
        <f>H154</f>
        <v>105000</v>
      </c>
      <c r="I153" s="39">
        <f>I154</f>
        <v>0</v>
      </c>
      <c r="J153" s="39">
        <f>J154</f>
        <v>0</v>
      </c>
      <c r="K153" s="39">
        <f>K154</f>
        <v>104389</v>
      </c>
      <c r="L153" s="24">
        <f t="shared" si="4"/>
        <v>99.41809523809523</v>
      </c>
    </row>
    <row r="154" spans="2:12" ht="18" customHeight="1">
      <c r="B154" s="34" t="s">
        <v>87</v>
      </c>
      <c r="C154" s="14">
        <v>856</v>
      </c>
      <c r="D154" s="28" t="s">
        <v>12</v>
      </c>
      <c r="E154" s="28" t="s">
        <v>7</v>
      </c>
      <c r="F154" s="16" t="s">
        <v>79</v>
      </c>
      <c r="G154" s="28" t="s">
        <v>33</v>
      </c>
      <c r="H154" s="39">
        <v>105000</v>
      </c>
      <c r="I154" s="36"/>
      <c r="J154" s="50"/>
      <c r="K154" s="51">
        <v>104389</v>
      </c>
      <c r="L154" s="24">
        <f t="shared" si="4"/>
        <v>99.41809523809523</v>
      </c>
    </row>
    <row r="155" spans="2:12" ht="20.25" customHeight="1">
      <c r="B155" s="6" t="s">
        <v>3</v>
      </c>
      <c r="C155" s="5"/>
      <c r="D155" s="4"/>
      <c r="E155" s="4"/>
      <c r="F155" s="4"/>
      <c r="G155" s="4"/>
      <c r="H155" s="53">
        <f>H149+H137+H130+H73+H66+H59+H46+H8+H123+H116</f>
        <v>24354485.81</v>
      </c>
      <c r="I155" s="53" t="e">
        <f>I149+I137+I130+I73+I66+I59+I46+I8+I123+I116</f>
        <v>#REF!</v>
      </c>
      <c r="J155" s="53" t="e">
        <f>J149+J137+J130+J73+J66+J59+J46+J8+J123+J116</f>
        <v>#REF!</v>
      </c>
      <c r="K155" s="53">
        <f>K149+K137+K130+K73+K66+K59+K46+K8+K123+K116</f>
        <v>18680476.83</v>
      </c>
      <c r="L155" s="24">
        <f t="shared" si="4"/>
        <v>76.70240700515943</v>
      </c>
    </row>
    <row r="162" spans="8:11" ht="12.75">
      <c r="H162" s="72"/>
      <c r="I162" s="72" t="e">
        <f>I155-I159</f>
        <v>#REF!</v>
      </c>
      <c r="J162" s="72" t="e">
        <f>J155-J159</f>
        <v>#REF!</v>
      </c>
      <c r="K162" s="72"/>
    </row>
  </sheetData>
  <sheetProtection/>
  <mergeCells count="11">
    <mergeCell ref="L5:L6"/>
    <mergeCell ref="C5:C6"/>
    <mergeCell ref="K2:L2"/>
    <mergeCell ref="D5:D6"/>
    <mergeCell ref="H5:K5"/>
    <mergeCell ref="D1:H1"/>
    <mergeCell ref="F5:F6"/>
    <mergeCell ref="G5:G6"/>
    <mergeCell ref="B3:L3"/>
    <mergeCell ref="B5:B6"/>
    <mergeCell ref="E5:E6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2023-06-27T06:21:48Z</cp:lastPrinted>
  <dcterms:created xsi:type="dcterms:W3CDTF">2007-11-14T07:09:05Z</dcterms:created>
  <dcterms:modified xsi:type="dcterms:W3CDTF">2023-06-27T06:21:54Z</dcterms:modified>
  <cp:category/>
  <cp:version/>
  <cp:contentType/>
  <cp:contentStatus/>
</cp:coreProperties>
</file>