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1"/>
  </bookViews>
  <sheets>
    <sheet name="Приложение " sheetId="1" r:id="rId1"/>
    <sheet name="Приложение  (уточн)" sheetId="2" r:id="rId2"/>
  </sheets>
  <definedNames>
    <definedName name="_xlnm.Print_Titles" localSheetId="0">'Приложение '!$7:$8</definedName>
    <definedName name="_xlnm.Print_Titles" localSheetId="1">'Приложение  (уточн)'!$4:$5</definedName>
    <definedName name="_xlnm.Print_Area" localSheetId="0">'Приложение '!$A$1:$E$96</definedName>
    <definedName name="_xlnm.Print_Area" localSheetId="1">'Приложение  (уточн)'!$A$1:$E$87</definedName>
  </definedNames>
  <calcPr fullCalcOnLoad="1"/>
</workbook>
</file>

<file path=xl/sharedStrings.xml><?xml version="1.0" encoding="utf-8"?>
<sst xmlns="http://schemas.openxmlformats.org/spreadsheetml/2006/main" count="345" uniqueCount="163">
  <si>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</si>
  <si>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</si>
  <si>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</si>
  <si>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</si>
  <si>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</si>
  <si>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</si>
  <si>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</si>
  <si>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</si>
  <si>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</si>
  <si>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</si>
  <si>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</si>
  <si>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</si>
  <si>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</si>
  <si>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</si>
  <si>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</si>
  <si>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</si>
  <si>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</si>
  <si>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</si>
  <si>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</si>
  <si>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</si>
  <si>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</si>
  <si>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</si>
  <si>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</si>
  <si>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</si>
  <si>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</si>
  <si>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</si>
  <si>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</si>
  <si>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</si>
  <si>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</si>
  <si>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</si>
  <si>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</si>
  <si>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</si>
  <si>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</si>
  <si>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</si>
  <si>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</si>
  <si>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</si>
  <si>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</si>
  <si>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</si>
  <si>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</si>
  <si>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</si>
  <si>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</si>
  <si>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</si>
  <si>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</si>
  <si>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</si>
  <si>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</si>
  <si>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</si>
  <si>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</si>
  <si>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БЕЗВОЗМЕЗДНЫЕ ПОСТУПЛЕНИЯ</t>
  </si>
  <si>
    <t>2 07 00000 00 0000 000</t>
  </si>
  <si>
    <t>ДОХОДЫ ОТ ПРОДАЖИ МАТЕРИАЛЬНЫХ И НЕМАТЕРИАЛЬНЫХ АКТИВОВ</t>
  </si>
  <si>
    <t>1 14 00000 00 0000 000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</si>
  <si>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</si>
  <si>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</si>
  <si>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</si>
  <si>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</si>
  <si>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</si>
  <si>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</si>
  <si>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</si>
  <si>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</si>
  <si>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</si>
  <si>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</si>
  <si>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</si>
  <si>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</si>
  <si>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</si>
  <si>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</si>
  <si>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</si>
  <si>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</si>
  <si>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</si>
  <si>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</si>
  <si>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</si>
  <si>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</si>
  <si>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</si>
  <si>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</si>
  <si>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</si>
  <si>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Прочие дотации бюджетам городских поселений</t>
  </si>
  <si>
    <t>2 02 19999 13 0000 150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</si>
  <si>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</si>
  <si>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</si>
  <si>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</si>
  <si>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</si>
  <si>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</si>
  <si>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</si>
  <si>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</si>
  <si>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2 02 25467 13 0000 150</t>
  </si>
  <si>
    <t>2 02 30024 13 0000 150</t>
  </si>
  <si>
    <t>2 02 29999 13 0000 150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</si>
  <si>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</si>
  <si>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</si>
  <si>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</si>
  <si>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</si>
  <si>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</si>
  <si>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</si>
  <si>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Прочие межбюджетные трансферты, передаваемые бюджетам городских поселений</t>
  </si>
  <si>
    <t>2 02 49999 13 0000 150</t>
  </si>
  <si>
    <t>Прочие безвозмездные поступления в бюджеты городских поселений</t>
  </si>
  <si>
    <t>2 07 05000 13 0000 150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</si>
  <si>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</si>
  <si>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</si>
  <si>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Сумма,рублей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</si>
  <si>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</si>
  <si>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</si>
  <si>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</si>
  <si>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</si>
  <si>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1 14 06013 13 0000 430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</si>
  <si>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</si>
  <si>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</si>
  <si>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</si>
  <si>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Субсидии бюджетам субъктов Российской Федерации и муниципальных образований (межбюджетные субсидии)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</si>
  <si>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</si>
  <si>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2 02 27576 13 0000 150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</si>
  <si>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</si>
  <si>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</si>
  <si>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</si>
  <si>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ПРОЧИЕ НЕНАЛОГОВЫЕ ДОХОДЫ</t>
  </si>
  <si>
    <t>117 00000 00 0000 000</t>
  </si>
  <si>
    <t>Прочие   неналоговые   доходы   бюджетов городских поселений</t>
  </si>
  <si>
    <t>117 05050 13 0000 180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</si>
  <si>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</si>
  <si>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2 02 25555 13 0000 150</t>
  </si>
  <si>
    <t>2 07 05030 13 0000 150</t>
  </si>
  <si>
    <t>Прочие безвозмездные поступления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</si>
  <si>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</si>
  <si>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Возврат прочих остатков субсидий, субвенций  и иных межбюджетных трансферотов, имеющих целевое назначение, прошлых лет,  из бюджетов городских поселений</t>
  </si>
  <si>
    <t>219 60010 13 0000 150</t>
  </si>
  <si>
    <t>2 02 25497 13 0000 150</t>
  </si>
  <si>
    <t>Субсидии бюджетам городских поселений на реализацию мероприятий по обеспечению жильём молодых семей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</si>
  <si>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</si>
  <si>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2 02 25299 13 0000 150</t>
  </si>
  <si>
    <t>Субсидии бюджетам городских поселений на софинансирование 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</si>
  <si>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</si>
  <si>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</si>
  <si>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</si>
  <si>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</si>
  <si>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1 14 01050 13 0000 410</t>
  </si>
  <si>
    <t>Доходы от продажи квартир, находящихся в собственности городских поселений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</si>
  <si>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</si>
  <si>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</si>
  <si>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202 15002 13 0000 150</t>
  </si>
  <si>
    <t xml:space="preserve">Дотации бюджетам городских поселений на поддержку мер по обеспечению сбалансированности бюджетов </t>
  </si>
  <si>
    <t>Утверждено</t>
  </si>
  <si>
    <t>Исполнено</t>
  </si>
  <si>
    <t xml:space="preserve">Отчет по поступлению доходов бюджета муниципального образования "Октябрьское" Устьянского района Архангельской области  за 2022 год           </t>
  </si>
  <si>
    <t xml:space="preserve">к решению   сессии 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</si>
  <si>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</si>
  <si>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</si>
  <si>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</si>
  <si>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1 09 04053 13 0000 110</t>
  </si>
  <si>
    <t>1 16 02010 02 5000 140</t>
  </si>
  <si>
    <t>1 16 10032 13 0000 140</t>
  </si>
  <si>
    <t>1 16 01154 01 0000 140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</si>
  <si>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</si>
  <si>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218 60010 13 0000 150</t>
  </si>
  <si>
    <t>218 00000 00 0000 000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</si>
  <si>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</si>
  <si>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</si>
  <si>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</si>
  <si>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</si>
  <si>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</si>
  <si>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</si>
  <si>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Приложение № 2</t>
  </si>
  <si>
    <t>НАЛОГИ НА ТОВАРЫ (РАБОТЫ, УСЛУГИ), РЕАЛИЗУЕМЫЕ НА ТЕРРИТОРИИ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</si>
  <si>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</si>
  <si>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к решению   сессии первого созыва Собрания депутатов Устьянского муниципального округа № 129                     от 22 июня 2023года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</si>
</sst>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%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1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top" wrapText="1" indent="1"/>
    </xf>
    <xf numFmtId="49" fontId="3" fillId="33" borderId="11" xfId="0" applyNumberFormat="1" applyFont="1" applyFill="1" applyBorder="1" applyAlignment="1">
      <alignment horizontal="center" vertical="center"/>
    </xf>
    <xf numFmtId="43" fontId="3" fillId="33" borderId="11" xfId="0" applyNumberFormat="1" applyFont="1" applyFill="1" applyBorder="1" applyAlignment="1">
      <alignment horizontal="right" vertical="center"/>
    </xf>
    <xf numFmtId="43" fontId="4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readingOrder="1"/>
    </xf>
    <xf numFmtId="0" fontId="3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horizontal="justify"/>
    </xf>
    <xf numFmtId="0" fontId="4" fillId="33" borderId="11" xfId="0" applyFont="1" applyFill="1" applyBorder="1" applyAlignment="1">
      <alignment horizontal="left" wrapText="1" indent="1"/>
    </xf>
    <xf numFmtId="49" fontId="4" fillId="33" borderId="11" xfId="0" applyNumberFormat="1" applyFont="1" applyFill="1" applyBorder="1" applyAlignment="1">
      <alignment horizontal="left" vertical="center"/>
    </xf>
    <xf numFmtId="43" fontId="4" fillId="33" borderId="11" xfId="0" applyNumberFormat="1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justify" wrapText="1"/>
    </xf>
    <xf numFmtId="0" fontId="4" fillId="33" borderId="11" xfId="0" applyNumberFormat="1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 indent="1"/>
    </xf>
    <xf numFmtId="0" fontId="4" fillId="0" borderId="11" xfId="0" applyNumberFormat="1" applyFont="1" applyBorder="1" applyAlignment="1">
      <alignment horizontal="left" wrapText="1" indent="1"/>
    </xf>
    <xf numFmtId="0" fontId="3" fillId="33" borderId="11" xfId="0" applyNumberFormat="1" applyFont="1" applyFill="1" applyBorder="1" applyAlignment="1">
      <alignment horizontal="justify"/>
    </xf>
    <xf numFmtId="0" fontId="3" fillId="33" borderId="11" xfId="0" applyFont="1" applyFill="1" applyBorder="1" applyAlignment="1">
      <alignment vertical="center" wrapText="1"/>
    </xf>
    <xf numFmtId="43" fontId="5" fillId="33" borderId="11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 inden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center" vertical="center"/>
    </xf>
    <xf numFmtId="43" fontId="4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4" fillId="0" borderId="11" xfId="0" applyNumberFormat="1" applyFont="1" applyBorder="1" applyAlignment="1">
      <alignment horizontal="left" inden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view="pageBreakPreview" zoomScaleSheetLayoutView="100" zoomScalePageLayoutView="0" workbookViewId="0" topLeftCell="A75">
      <selection activeCell="T78" sqref="T78"/>
    </sheetView>
  </sheetViews>
  <sheetFormatPr defaultColWidth="9.00390625" defaultRowHeight="12.75"/>
  <cols>
    <col min="1" max="1" width="39.25390625" style="2" customWidth="1"/>
    <col min="2" max="2" width="24.00390625" style="2" customWidth="1"/>
    <col min="3" max="3" width="20.625" style="2" customWidth="1"/>
    <col min="4" max="4" width="19.25390625" style="2" customWidth="1"/>
    <col min="5" max="5" width="0.12890625" style="2" hidden="1" customWidth="1"/>
    <col min="6" max="16384" width="9.125" style="2" customWidth="1"/>
  </cols>
  <sheetData>
    <row r="1" spans="3:4" ht="15">
      <c r="C1" s="72" t="s">
        <v>159</v>
      </c>
      <c r="D1" s="72"/>
    </row>
    <row r="2" spans="3:4" ht="15">
      <c r="C2" s="72" t="s">
        <v>142</v>
      </c>
      <c r="D2" s="72"/>
    </row>
    <row r="3" spans="3:4" ht="15">
      <c r="C3" s="72"/>
      <c r="D3" s="72"/>
    </row>
    <row r="4" spans="3:4" ht="15">
      <c r="C4" s="72"/>
      <c r="D4" s="72"/>
    </row>
    <row r="5" spans="1:5" ht="6" customHeight="1">
      <c r="A5" s="8"/>
      <c r="B5" s="9"/>
      <c r="C5" s="17"/>
      <c r="D5" s="17"/>
      <c r="E5" s="1"/>
    </row>
    <row r="6" spans="1:4" ht="52.5" customHeight="1">
      <c r="A6" s="73" t="s">
        <v>141</v>
      </c>
      <c r="B6" s="73"/>
      <c r="C6" s="73"/>
      <c r="D6" s="73"/>
    </row>
    <row r="7" spans="1:4" ht="14.25" customHeight="1">
      <c r="A7" s="74" t="s">
        <v>10</v>
      </c>
      <c r="B7" s="74" t="s">
        <v>11</v>
      </c>
      <c r="C7" s="74" t="s">
        <v>98</v>
      </c>
      <c r="D7" s="75"/>
    </row>
    <row r="8" spans="1:4" ht="36.75" customHeight="1">
      <c r="A8" s="74"/>
      <c r="B8" s="74"/>
      <c r="C8" s="19" t="s">
        <v>139</v>
      </c>
      <c r="D8" s="19" t="s">
        <v>140</v>
      </c>
    </row>
    <row r="9" spans="1:4" ht="28.5">
      <c r="A9" s="14" t="s">
        <v>15</v>
      </c>
      <c r="B9" s="15" t="s">
        <v>6</v>
      </c>
      <c r="C9" s="16">
        <f>C10+C12+C14+C16+C27+C32+C34+C47+C25+C43</f>
        <v>49105832.71999999</v>
      </c>
      <c r="D9" s="16">
        <f>D10+D12+D14+D16+D27+D32+D34+D47+D25+D43</f>
        <v>49729183.26999999</v>
      </c>
    </row>
    <row r="10" spans="1:4" ht="21" customHeight="1">
      <c r="A10" s="24" t="s">
        <v>4</v>
      </c>
      <c r="B10" s="18" t="s">
        <v>7</v>
      </c>
      <c r="C10" s="13">
        <f>C11</f>
        <v>26875105.52</v>
      </c>
      <c r="D10" s="13">
        <f>D11</f>
        <v>28020639.58</v>
      </c>
    </row>
    <row r="11" spans="1:4" ht="19.5" customHeight="1">
      <c r="A11" s="20" t="s">
        <v>0</v>
      </c>
      <c r="B11" s="18" t="s">
        <v>8</v>
      </c>
      <c r="C11" s="13">
        <f>20621929+400000+2058000+2677005+94663+1023508.52</f>
        <v>26875105.52</v>
      </c>
      <c r="D11" s="13">
        <v>28020639.58</v>
      </c>
    </row>
    <row r="12" spans="1:4" ht="67.5" customHeight="1">
      <c r="A12" s="25" t="s">
        <v>160</v>
      </c>
      <c r="B12" s="18" t="s">
        <v>105</v>
      </c>
      <c r="C12" s="13">
        <f>C13</f>
        <v>4310413</v>
      </c>
      <c r="D12" s="13">
        <f>D13</f>
        <v>4799364.85</v>
      </c>
    </row>
    <row r="13" spans="1:4" ht="42.75" customHeight="1">
      <c r="A13" s="26" t="s">
        <v>104</v>
      </c>
      <c r="B13" s="18" t="s">
        <v>106</v>
      </c>
      <c r="C13" s="13">
        <v>4310413</v>
      </c>
      <c r="D13" s="13">
        <v>4799364.85</v>
      </c>
    </row>
    <row r="14" spans="1:4" ht="17.25" customHeight="1">
      <c r="A14" s="27" t="s">
        <v>51</v>
      </c>
      <c r="B14" s="18" t="s">
        <v>52</v>
      </c>
      <c r="C14" s="13">
        <f>C15</f>
        <v>0</v>
      </c>
      <c r="D14" s="13">
        <f>D15</f>
        <v>0</v>
      </c>
    </row>
    <row r="15" spans="1:4" ht="17.25" customHeight="1">
      <c r="A15" s="20" t="s">
        <v>53</v>
      </c>
      <c r="B15" s="18" t="s">
        <v>54</v>
      </c>
      <c r="C15" s="13">
        <f>500-500</f>
        <v>0</v>
      </c>
      <c r="D15" s="13"/>
    </row>
    <row r="16" spans="1:4" ht="15">
      <c r="A16" s="27" t="s">
        <v>1</v>
      </c>
      <c r="B16" s="18" t="s">
        <v>21</v>
      </c>
      <c r="C16" s="13">
        <f>C17+C19</f>
        <v>8399000</v>
      </c>
      <c r="D16" s="13">
        <f>D17+D19</f>
        <v>7695952.21</v>
      </c>
    </row>
    <row r="17" spans="1:4" ht="15">
      <c r="A17" s="27" t="s">
        <v>17</v>
      </c>
      <c r="B17" s="18" t="s">
        <v>22</v>
      </c>
      <c r="C17" s="13">
        <f>C18</f>
        <v>4106000</v>
      </c>
      <c r="D17" s="13">
        <f>D18</f>
        <v>4206309.7</v>
      </c>
    </row>
    <row r="18" spans="1:4" ht="75">
      <c r="A18" s="20" t="s">
        <v>63</v>
      </c>
      <c r="B18" s="18" t="s">
        <v>62</v>
      </c>
      <c r="C18" s="13">
        <f>3316000+790000</f>
        <v>4106000</v>
      </c>
      <c r="D18" s="13">
        <v>4206309.7</v>
      </c>
    </row>
    <row r="19" spans="1:4" ht="15">
      <c r="A19" s="28" t="s">
        <v>18</v>
      </c>
      <c r="B19" s="29" t="s">
        <v>19</v>
      </c>
      <c r="C19" s="13">
        <f>5093000-800000</f>
        <v>4293000</v>
      </c>
      <c r="D19" s="13">
        <v>3489642.51</v>
      </c>
    </row>
    <row r="20" spans="1:4" ht="15" hidden="1">
      <c r="A20" s="30" t="s">
        <v>61</v>
      </c>
      <c r="B20" s="29" t="s">
        <v>36</v>
      </c>
      <c r="C20" s="13"/>
      <c r="D20" s="13"/>
    </row>
    <row r="21" spans="1:4" ht="15" hidden="1">
      <c r="A21" s="31" t="s">
        <v>35</v>
      </c>
      <c r="B21" s="18" t="s">
        <v>34</v>
      </c>
      <c r="C21" s="13"/>
      <c r="D21" s="13"/>
    </row>
    <row r="22" spans="1:4" ht="15" hidden="1">
      <c r="A22" s="27" t="s">
        <v>13</v>
      </c>
      <c r="B22" s="18" t="s">
        <v>24</v>
      </c>
      <c r="C22" s="13"/>
      <c r="D22" s="13"/>
    </row>
    <row r="23" spans="1:4" ht="86.25" customHeight="1" hidden="1">
      <c r="A23" s="32" t="s">
        <v>37</v>
      </c>
      <c r="B23" s="18" t="s">
        <v>38</v>
      </c>
      <c r="C23" s="13"/>
      <c r="D23" s="13"/>
    </row>
    <row r="24" spans="1:4" ht="137.25" customHeight="1" hidden="1">
      <c r="A24" s="20" t="s">
        <v>23</v>
      </c>
      <c r="B24" s="18" t="s">
        <v>20</v>
      </c>
      <c r="C24" s="13"/>
      <c r="D24" s="13"/>
    </row>
    <row r="25" spans="1:4" ht="66" customHeight="1">
      <c r="A25" s="33" t="s">
        <v>143</v>
      </c>
      <c r="B25" s="22" t="s">
        <v>144</v>
      </c>
      <c r="C25" s="13">
        <f>C26</f>
        <v>0</v>
      </c>
      <c r="D25" s="13">
        <f>D26</f>
        <v>-1859.13</v>
      </c>
    </row>
    <row r="26" spans="1:4" ht="72.75" customHeight="1">
      <c r="A26" s="34" t="s">
        <v>145</v>
      </c>
      <c r="B26" s="22" t="s">
        <v>146</v>
      </c>
      <c r="C26" s="13"/>
      <c r="D26" s="13">
        <f>-1842.63-16.5</f>
        <v>-1859.13</v>
      </c>
    </row>
    <row r="27" spans="1:4" ht="79.5" customHeight="1">
      <c r="A27" s="24" t="s">
        <v>2</v>
      </c>
      <c r="B27" s="18" t="s">
        <v>25</v>
      </c>
      <c r="C27" s="13">
        <f>C28+C29+C30+C31</f>
        <v>7729908.76</v>
      </c>
      <c r="D27" s="13">
        <f>D28+D29+D30+D31</f>
        <v>7384987.16</v>
      </c>
    </row>
    <row r="28" spans="1:4" ht="154.5" customHeight="1">
      <c r="A28" s="20" t="s">
        <v>65</v>
      </c>
      <c r="B28" s="18" t="s">
        <v>64</v>
      </c>
      <c r="C28" s="13">
        <f>92177+9106.68</f>
        <v>101283.68</v>
      </c>
      <c r="D28" s="13">
        <v>101283.68</v>
      </c>
    </row>
    <row r="29" spans="1:4" ht="168" customHeight="1">
      <c r="A29" s="20" t="s">
        <v>111</v>
      </c>
      <c r="B29" s="18" t="s">
        <v>110</v>
      </c>
      <c r="C29" s="13">
        <f>2898630+1296290-1017420-250000</f>
        <v>2927500</v>
      </c>
      <c r="D29" s="13">
        <v>2973740.05</v>
      </c>
    </row>
    <row r="30" spans="1:4" s="6" customFormat="1" ht="90">
      <c r="A30" s="35" t="s">
        <v>132</v>
      </c>
      <c r="B30" s="36" t="s">
        <v>131</v>
      </c>
      <c r="C30" s="37">
        <v>3275.08</v>
      </c>
      <c r="D30" s="37">
        <v>3275.08</v>
      </c>
    </row>
    <row r="31" spans="1:4" s="6" customFormat="1" ht="120">
      <c r="A31" s="35" t="s">
        <v>67</v>
      </c>
      <c r="B31" s="36" t="s">
        <v>66</v>
      </c>
      <c r="C31" s="37">
        <v>4697850</v>
      </c>
      <c r="D31" s="37">
        <v>4306688.35</v>
      </c>
    </row>
    <row r="32" spans="1:4" s="6" customFormat="1" ht="57">
      <c r="A32" s="38" t="s">
        <v>100</v>
      </c>
      <c r="B32" s="36" t="s">
        <v>99</v>
      </c>
      <c r="C32" s="37">
        <f>C33</f>
        <v>300000</v>
      </c>
      <c r="D32" s="37">
        <f>D33</f>
        <v>282320.74</v>
      </c>
    </row>
    <row r="33" spans="1:4" s="6" customFormat="1" ht="45">
      <c r="A33" s="39" t="s">
        <v>101</v>
      </c>
      <c r="B33" s="36" t="s">
        <v>102</v>
      </c>
      <c r="C33" s="37">
        <v>300000</v>
      </c>
      <c r="D33" s="37">
        <v>282320.74</v>
      </c>
    </row>
    <row r="34" spans="1:4" s="6" customFormat="1" ht="45">
      <c r="A34" s="40" t="s">
        <v>49</v>
      </c>
      <c r="B34" s="36" t="s">
        <v>50</v>
      </c>
      <c r="C34" s="37">
        <f>C35+C38+C42+C36+C37</f>
        <v>1233190.44</v>
      </c>
      <c r="D34" s="37">
        <f>D35+D38+D42+D36+D37</f>
        <v>1230426.73</v>
      </c>
    </row>
    <row r="35" spans="1:4" s="6" customFormat="1" ht="176.25" customHeight="1" hidden="1">
      <c r="A35" s="41" t="s">
        <v>97</v>
      </c>
      <c r="B35" s="36" t="s">
        <v>96</v>
      </c>
      <c r="C35" s="37"/>
      <c r="D35" s="37"/>
    </row>
    <row r="36" spans="1:4" s="6" customFormat="1" ht="46.5" customHeight="1">
      <c r="A36" s="41" t="s">
        <v>134</v>
      </c>
      <c r="B36" s="36" t="s">
        <v>133</v>
      </c>
      <c r="C36" s="37">
        <v>557603.44</v>
      </c>
      <c r="D36" s="37">
        <v>557603.44</v>
      </c>
    </row>
    <row r="37" spans="1:4" s="6" customFormat="1" ht="151.5" customHeight="1">
      <c r="A37" s="42" t="s">
        <v>136</v>
      </c>
      <c r="B37" s="36" t="s">
        <v>135</v>
      </c>
      <c r="C37" s="37">
        <v>353250</v>
      </c>
      <c r="D37" s="37">
        <v>359450</v>
      </c>
    </row>
    <row r="38" spans="1:4" s="6" customFormat="1" ht="99" customHeight="1">
      <c r="A38" s="41" t="s">
        <v>121</v>
      </c>
      <c r="B38" s="36" t="s">
        <v>103</v>
      </c>
      <c r="C38" s="37">
        <v>300000</v>
      </c>
      <c r="D38" s="37">
        <v>291036.29</v>
      </c>
    </row>
    <row r="39" spans="1:4" ht="30" hidden="1">
      <c r="A39" s="26" t="s">
        <v>56</v>
      </c>
      <c r="B39" s="18" t="s">
        <v>55</v>
      </c>
      <c r="C39" s="13"/>
      <c r="D39" s="13"/>
    </row>
    <row r="40" spans="1:4" ht="105" hidden="1">
      <c r="A40" s="35" t="s">
        <v>58</v>
      </c>
      <c r="B40" s="18" t="s">
        <v>57</v>
      </c>
      <c r="C40" s="13"/>
      <c r="D40" s="13"/>
    </row>
    <row r="41" spans="1:4" ht="90" hidden="1">
      <c r="A41" s="20" t="s">
        <v>59</v>
      </c>
      <c r="B41" s="18" t="s">
        <v>60</v>
      </c>
      <c r="C41" s="13"/>
      <c r="D41" s="13"/>
    </row>
    <row r="42" spans="1:4" ht="90">
      <c r="A42" s="20" t="s">
        <v>130</v>
      </c>
      <c r="B42" s="18" t="s">
        <v>129</v>
      </c>
      <c r="C42" s="13">
        <v>22337</v>
      </c>
      <c r="D42" s="13">
        <v>22337</v>
      </c>
    </row>
    <row r="43" spans="1:4" ht="30">
      <c r="A43" s="21" t="s">
        <v>56</v>
      </c>
      <c r="B43" s="22" t="s">
        <v>55</v>
      </c>
      <c r="C43" s="13">
        <f>C44+C45+C46</f>
        <v>0</v>
      </c>
      <c r="D43" s="13">
        <f>D44+D45+D46</f>
        <v>9136.369999999999</v>
      </c>
    </row>
    <row r="44" spans="1:4" ht="180">
      <c r="A44" s="21" t="s">
        <v>157</v>
      </c>
      <c r="B44" s="22" t="s">
        <v>149</v>
      </c>
      <c r="C44" s="13"/>
      <c r="D44" s="13">
        <v>-15000</v>
      </c>
    </row>
    <row r="45" spans="1:4" ht="150">
      <c r="A45" s="21" t="s">
        <v>156</v>
      </c>
      <c r="B45" s="22" t="s">
        <v>147</v>
      </c>
      <c r="C45" s="13"/>
      <c r="D45" s="13">
        <v>21136.37</v>
      </c>
    </row>
    <row r="46" spans="1:4" ht="120">
      <c r="A46" s="20" t="s">
        <v>158</v>
      </c>
      <c r="B46" s="18" t="s">
        <v>148</v>
      </c>
      <c r="C46" s="13"/>
      <c r="D46" s="13">
        <v>3000</v>
      </c>
    </row>
    <row r="47" spans="1:4" ht="28.5">
      <c r="A47" s="43" t="s">
        <v>113</v>
      </c>
      <c r="B47" s="11" t="s">
        <v>114</v>
      </c>
      <c r="C47" s="12">
        <f>C48</f>
        <v>258215</v>
      </c>
      <c r="D47" s="12">
        <f>D48</f>
        <v>308214.76</v>
      </c>
    </row>
    <row r="48" spans="1:4" ht="30">
      <c r="A48" s="20" t="s">
        <v>115</v>
      </c>
      <c r="B48" s="18" t="s">
        <v>116</v>
      </c>
      <c r="C48" s="13">
        <f>100000+158215</f>
        <v>258215</v>
      </c>
      <c r="D48" s="13">
        <v>308214.76</v>
      </c>
    </row>
    <row r="49" spans="1:4" ht="33.75" customHeight="1">
      <c r="A49" s="44" t="s">
        <v>3</v>
      </c>
      <c r="B49" s="11" t="s">
        <v>9</v>
      </c>
      <c r="C49" s="45">
        <f>C50+C90+C94+C92</f>
        <v>142515837.04999995</v>
      </c>
      <c r="D49" s="45">
        <f>D50+D90+D94+D92</f>
        <v>121000578.94</v>
      </c>
    </row>
    <row r="50" spans="1:4" ht="45">
      <c r="A50" s="24" t="s">
        <v>5</v>
      </c>
      <c r="B50" s="18" t="s">
        <v>26</v>
      </c>
      <c r="C50" s="13">
        <f>C51+C58+C78+C69+C88</f>
        <v>138474222.33999997</v>
      </c>
      <c r="D50" s="13">
        <f>D51+D58+D78+D69+D88</f>
        <v>116946351.85</v>
      </c>
    </row>
    <row r="51" spans="1:4" ht="45">
      <c r="A51" s="27" t="s">
        <v>14</v>
      </c>
      <c r="B51" s="18" t="s">
        <v>32</v>
      </c>
      <c r="C51" s="54">
        <f>C53+C54+C56+C57+C55</f>
        <v>3261621.5</v>
      </c>
      <c r="D51" s="13">
        <f>D53+D54+D56+D57+D55</f>
        <v>3261621.5</v>
      </c>
    </row>
    <row r="52" spans="1:4" ht="15">
      <c r="A52" s="20" t="s">
        <v>30</v>
      </c>
      <c r="B52" s="18"/>
      <c r="C52" s="13"/>
      <c r="D52" s="13"/>
    </row>
    <row r="53" spans="1:4" ht="60" hidden="1">
      <c r="A53" s="20" t="s">
        <v>69</v>
      </c>
      <c r="B53" s="18" t="s">
        <v>68</v>
      </c>
      <c r="C53" s="13"/>
      <c r="D53" s="13"/>
    </row>
    <row r="54" spans="1:4" ht="60" hidden="1">
      <c r="A54" s="20" t="s">
        <v>70</v>
      </c>
      <c r="B54" s="18" t="s">
        <v>71</v>
      </c>
      <c r="C54" s="13"/>
      <c r="D54" s="13"/>
    </row>
    <row r="55" spans="1:4" ht="60">
      <c r="A55" s="20" t="s">
        <v>138</v>
      </c>
      <c r="B55" s="18" t="s">
        <v>137</v>
      </c>
      <c r="C55" s="13">
        <v>58140</v>
      </c>
      <c r="D55" s="13">
        <v>58140</v>
      </c>
    </row>
    <row r="56" spans="1:4" ht="60">
      <c r="A56" s="20" t="s">
        <v>72</v>
      </c>
      <c r="B56" s="18" t="s">
        <v>73</v>
      </c>
      <c r="C56" s="13">
        <v>3203481.5</v>
      </c>
      <c r="D56" s="13">
        <v>3203481.5</v>
      </c>
    </row>
    <row r="57" spans="1:4" ht="30" hidden="1">
      <c r="A57" s="20" t="s">
        <v>74</v>
      </c>
      <c r="B57" s="18" t="s">
        <v>75</v>
      </c>
      <c r="C57" s="13"/>
      <c r="D57" s="13"/>
    </row>
    <row r="58" spans="1:5" ht="55.5" customHeight="1" hidden="1">
      <c r="A58" s="24" t="s">
        <v>28</v>
      </c>
      <c r="B58" s="18" t="s">
        <v>29</v>
      </c>
      <c r="C58" s="13">
        <f>C60+C61+C62+C63+C68</f>
        <v>0</v>
      </c>
      <c r="D58" s="13">
        <f>D60+D61+D62+D63+D68</f>
        <v>0</v>
      </c>
      <c r="E58" s="7">
        <f>E60+E61+E62+E63+E68</f>
        <v>0</v>
      </c>
    </row>
    <row r="59" spans="1:4" ht="15" hidden="1">
      <c r="A59" s="20" t="s">
        <v>30</v>
      </c>
      <c r="B59" s="18"/>
      <c r="C59" s="13"/>
      <c r="D59" s="13"/>
    </row>
    <row r="60" spans="1:4" ht="150" hidden="1">
      <c r="A60" s="46" t="s">
        <v>77</v>
      </c>
      <c r="B60" s="18" t="s">
        <v>76</v>
      </c>
      <c r="C60" s="13"/>
      <c r="D60" s="13"/>
    </row>
    <row r="61" spans="1:4" ht="180" hidden="1">
      <c r="A61" s="46" t="s">
        <v>79</v>
      </c>
      <c r="B61" s="18" t="s">
        <v>78</v>
      </c>
      <c r="C61" s="13"/>
      <c r="D61" s="13"/>
    </row>
    <row r="62" spans="1:4" ht="135" hidden="1">
      <c r="A62" s="46" t="s">
        <v>81</v>
      </c>
      <c r="B62" s="18" t="s">
        <v>80</v>
      </c>
      <c r="C62" s="13"/>
      <c r="D62" s="13"/>
    </row>
    <row r="63" spans="1:4" ht="94.5" customHeight="1" hidden="1">
      <c r="A63" s="46" t="s">
        <v>82</v>
      </c>
      <c r="B63" s="18" t="s">
        <v>83</v>
      </c>
      <c r="C63" s="13"/>
      <c r="D63" s="13"/>
    </row>
    <row r="64" spans="1:4" ht="45" hidden="1">
      <c r="A64" s="46" t="s">
        <v>39</v>
      </c>
      <c r="B64" s="18" t="s">
        <v>40</v>
      </c>
      <c r="C64" s="13"/>
      <c r="D64" s="13"/>
    </row>
    <row r="65" spans="1:4" ht="60" hidden="1">
      <c r="A65" s="46" t="s">
        <v>41</v>
      </c>
      <c r="B65" s="18" t="s">
        <v>42</v>
      </c>
      <c r="C65" s="13"/>
      <c r="D65" s="13"/>
    </row>
    <row r="66" spans="1:4" ht="60" hidden="1">
      <c r="A66" s="20" t="s">
        <v>43</v>
      </c>
      <c r="B66" s="18" t="s">
        <v>44</v>
      </c>
      <c r="C66" s="13"/>
      <c r="D66" s="13"/>
    </row>
    <row r="67" spans="1:4" ht="60" hidden="1">
      <c r="A67" s="20" t="s">
        <v>45</v>
      </c>
      <c r="B67" s="18" t="s">
        <v>46</v>
      </c>
      <c r="C67" s="13"/>
      <c r="D67" s="13"/>
    </row>
    <row r="68" spans="1:4" ht="30" hidden="1">
      <c r="A68" s="20" t="s">
        <v>86</v>
      </c>
      <c r="B68" s="18" t="s">
        <v>85</v>
      </c>
      <c r="C68" s="13"/>
      <c r="D68" s="13"/>
    </row>
    <row r="69" spans="1:4" ht="57">
      <c r="A69" s="47" t="s">
        <v>107</v>
      </c>
      <c r="B69" s="18" t="s">
        <v>29</v>
      </c>
      <c r="C69" s="13">
        <f>C71+C76+C75+C72+C73+C74+C77</f>
        <v>76205866.80999999</v>
      </c>
      <c r="D69" s="13">
        <f>D71+D76+D75+D72+D73+D74+D77</f>
        <v>59198163.46</v>
      </c>
    </row>
    <row r="70" spans="1:4" ht="15">
      <c r="A70" s="20" t="s">
        <v>30</v>
      </c>
      <c r="B70" s="18"/>
      <c r="C70" s="13"/>
      <c r="D70" s="13"/>
    </row>
    <row r="71" spans="1:4" ht="105" hidden="1">
      <c r="A71" s="20" t="s">
        <v>108</v>
      </c>
      <c r="B71" s="18" t="s">
        <v>109</v>
      </c>
      <c r="C71" s="13"/>
      <c r="D71" s="13"/>
    </row>
    <row r="72" spans="1:4" ht="204.75">
      <c r="A72" s="48" t="s">
        <v>79</v>
      </c>
      <c r="B72" s="22" t="s">
        <v>78</v>
      </c>
      <c r="C72" s="13">
        <f>49000000+11678660</f>
        <v>60678660</v>
      </c>
      <c r="D72" s="13">
        <v>44173500.98</v>
      </c>
    </row>
    <row r="73" spans="1:4" ht="157.5">
      <c r="A73" s="48" t="s">
        <v>126</v>
      </c>
      <c r="B73" s="22" t="s">
        <v>80</v>
      </c>
      <c r="C73" s="13">
        <f>950000+226423</f>
        <v>1176423</v>
      </c>
      <c r="D73" s="13">
        <v>856425.02</v>
      </c>
    </row>
    <row r="74" spans="1:4" ht="120">
      <c r="A74" s="20" t="s">
        <v>128</v>
      </c>
      <c r="B74" s="18" t="s">
        <v>127</v>
      </c>
      <c r="C74" s="13">
        <v>3000</v>
      </c>
      <c r="D74" s="13">
        <v>3000</v>
      </c>
    </row>
    <row r="75" spans="1:4" ht="63">
      <c r="A75" s="48" t="s">
        <v>125</v>
      </c>
      <c r="B75" s="18" t="s">
        <v>124</v>
      </c>
      <c r="C75" s="13">
        <f>4939839.68+1963269.63+189993.83+569981.5-5554.11</f>
        <v>7657530.529999999</v>
      </c>
      <c r="D75" s="13">
        <v>7657530.53</v>
      </c>
    </row>
    <row r="76" spans="1:4" ht="105">
      <c r="A76" s="20" t="s">
        <v>117</v>
      </c>
      <c r="B76" s="18" t="s">
        <v>118</v>
      </c>
      <c r="C76" s="13">
        <v>2722410.01</v>
      </c>
      <c r="D76" s="13">
        <v>2722410.01</v>
      </c>
    </row>
    <row r="77" spans="1:4" ht="31.5">
      <c r="A77" s="49" t="s">
        <v>86</v>
      </c>
      <c r="B77" s="22" t="s">
        <v>85</v>
      </c>
      <c r="C77" s="13">
        <f>2795410+445287.27+60750+666396</f>
        <v>3967843.27</v>
      </c>
      <c r="D77" s="13">
        <f>445287.27+60750+483849.65+2795410</f>
        <v>3785296.92</v>
      </c>
    </row>
    <row r="78" spans="1:4" ht="42.75">
      <c r="A78" s="44" t="s">
        <v>12</v>
      </c>
      <c r="B78" s="11" t="s">
        <v>27</v>
      </c>
      <c r="C78" s="12">
        <f>C80+C81</f>
        <v>1026216.42</v>
      </c>
      <c r="D78" s="12">
        <f>D80+D81</f>
        <v>1026216.42</v>
      </c>
    </row>
    <row r="79" spans="1:4" ht="15">
      <c r="A79" s="20" t="s">
        <v>30</v>
      </c>
      <c r="B79" s="18"/>
      <c r="C79" s="13"/>
      <c r="D79" s="13"/>
    </row>
    <row r="80" spans="1:4" ht="60">
      <c r="A80" s="20" t="s">
        <v>87</v>
      </c>
      <c r="B80" s="18" t="s">
        <v>84</v>
      </c>
      <c r="C80" s="13">
        <v>105000</v>
      </c>
      <c r="D80" s="13">
        <v>105000</v>
      </c>
    </row>
    <row r="81" spans="1:4" ht="75">
      <c r="A81" s="20" t="s">
        <v>88</v>
      </c>
      <c r="B81" s="18" t="s">
        <v>89</v>
      </c>
      <c r="C81" s="13">
        <f>862475.68+58740.74</f>
        <v>921216.42</v>
      </c>
      <c r="D81" s="13">
        <v>921216.42</v>
      </c>
    </row>
    <row r="82" spans="1:4" ht="45" hidden="1">
      <c r="A82" s="24" t="s">
        <v>31</v>
      </c>
      <c r="B82" s="18" t="s">
        <v>33</v>
      </c>
      <c r="C82" s="13"/>
      <c r="D82" s="13"/>
    </row>
    <row r="83" spans="1:4" ht="15" hidden="1">
      <c r="A83" s="50" t="s">
        <v>30</v>
      </c>
      <c r="B83" s="18"/>
      <c r="C83" s="13"/>
      <c r="D83" s="13"/>
    </row>
    <row r="84" spans="1:4" ht="105" hidden="1">
      <c r="A84" s="20" t="s">
        <v>90</v>
      </c>
      <c r="B84" s="29" t="s">
        <v>91</v>
      </c>
      <c r="C84" s="13"/>
      <c r="D84" s="13"/>
    </row>
    <row r="85" spans="1:4" ht="45" hidden="1">
      <c r="A85" s="50" t="s">
        <v>92</v>
      </c>
      <c r="B85" s="18" t="s">
        <v>93</v>
      </c>
      <c r="C85" s="13"/>
      <c r="D85" s="13"/>
    </row>
    <row r="86" spans="1:4" ht="38.25" customHeight="1" hidden="1">
      <c r="A86" s="51" t="s">
        <v>47</v>
      </c>
      <c r="B86" s="18" t="s">
        <v>48</v>
      </c>
      <c r="C86" s="13"/>
      <c r="D86" s="13"/>
    </row>
    <row r="87" spans="1:4" ht="36.75" customHeight="1" hidden="1">
      <c r="A87" s="50" t="s">
        <v>94</v>
      </c>
      <c r="B87" s="18" t="s">
        <v>95</v>
      </c>
      <c r="C87" s="13"/>
      <c r="D87" s="13"/>
    </row>
    <row r="88" spans="1:4" ht="36.75" customHeight="1">
      <c r="A88" s="10" t="s">
        <v>112</v>
      </c>
      <c r="B88" s="11" t="s">
        <v>33</v>
      </c>
      <c r="C88" s="12">
        <f>C89</f>
        <v>57980517.61</v>
      </c>
      <c r="D88" s="12">
        <f>D89</f>
        <v>53460350.47</v>
      </c>
    </row>
    <row r="89" spans="1:4" ht="47.25" customHeight="1">
      <c r="A89" s="50" t="s">
        <v>92</v>
      </c>
      <c r="B89" s="18" t="s">
        <v>93</v>
      </c>
      <c r="C89" s="13">
        <f>2592245+2017013.52+2500000+411206.29+70000+50000000+117000+273052.8</f>
        <v>57980517.61</v>
      </c>
      <c r="D89" s="13">
        <f>6070226.58+411206.29+46978917.6</f>
        <v>53460350.47</v>
      </c>
    </row>
    <row r="90" spans="1:4" ht="47.25" customHeight="1">
      <c r="A90" s="10" t="s">
        <v>120</v>
      </c>
      <c r="B90" s="11" t="s">
        <v>48</v>
      </c>
      <c r="C90" s="12">
        <f>C91</f>
        <v>4041614.7899999996</v>
      </c>
      <c r="D90" s="12">
        <f>D91</f>
        <v>4041614.79</v>
      </c>
    </row>
    <row r="91" spans="1:4" ht="47.25" customHeight="1">
      <c r="A91" s="52" t="s">
        <v>94</v>
      </c>
      <c r="B91" s="53" t="s">
        <v>119</v>
      </c>
      <c r="C91" s="13">
        <f>3026602.63+370788.06+93506.17+272932.9+280518.5-2733.47</f>
        <v>4041614.7899999996</v>
      </c>
      <c r="D91" s="13">
        <v>4041614.79</v>
      </c>
    </row>
    <row r="92" spans="1:4" ht="47.25" customHeight="1">
      <c r="A92" s="52" t="s">
        <v>155</v>
      </c>
      <c r="B92" s="22" t="s">
        <v>152</v>
      </c>
      <c r="C92" s="13">
        <f>C93</f>
        <v>0</v>
      </c>
      <c r="D92" s="13">
        <f>D93</f>
        <v>12612.38</v>
      </c>
    </row>
    <row r="93" spans="1:4" ht="47.25" customHeight="1">
      <c r="A93" s="52" t="s">
        <v>150</v>
      </c>
      <c r="B93" s="22" t="s">
        <v>151</v>
      </c>
      <c r="C93" s="13"/>
      <c r="D93" s="13">
        <v>12612.38</v>
      </c>
    </row>
    <row r="94" spans="1:4" ht="47.25" customHeight="1">
      <c r="A94" s="52" t="s">
        <v>154</v>
      </c>
      <c r="B94" s="22" t="s">
        <v>153</v>
      </c>
      <c r="C94" s="13">
        <f>C95</f>
        <v>-0.08</v>
      </c>
      <c r="D94" s="13">
        <f>D95</f>
        <v>-0.08</v>
      </c>
    </row>
    <row r="95" spans="1:4" ht="96" customHeight="1">
      <c r="A95" s="52" t="s">
        <v>122</v>
      </c>
      <c r="B95" s="53" t="s">
        <v>123</v>
      </c>
      <c r="C95" s="13">
        <v>-0.08</v>
      </c>
      <c r="D95" s="13">
        <v>-0.08</v>
      </c>
    </row>
    <row r="96" spans="1:4" ht="22.5" customHeight="1">
      <c r="A96" s="14" t="s">
        <v>16</v>
      </c>
      <c r="B96" s="15"/>
      <c r="C96" s="16">
        <f>C9+C49</f>
        <v>191621669.76999995</v>
      </c>
      <c r="D96" s="16">
        <f>D9+D49</f>
        <v>170729762.20999998</v>
      </c>
    </row>
    <row r="97" spans="1:3" ht="13.5" customHeight="1">
      <c r="A97" s="3"/>
      <c r="B97" s="4"/>
      <c r="C97" s="4"/>
    </row>
    <row r="98" ht="15">
      <c r="C98" s="23">
        <f>190565221.05-C96</f>
        <v>-1056448.7199999392</v>
      </c>
    </row>
    <row r="100" ht="15">
      <c r="D100" s="5"/>
    </row>
  </sheetData>
  <sheetProtection/>
  <mergeCells count="8"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0.2362204724409449" right="0.2362204724409449" top="0.35433070866141736" bottom="0.15748031496062992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64.75390625" style="2" customWidth="1"/>
    <col min="2" max="2" width="22.625" style="62" customWidth="1"/>
    <col min="3" max="3" width="16.25390625" style="70" customWidth="1"/>
    <col min="4" max="4" width="16.25390625" style="59" customWidth="1"/>
    <col min="5" max="5" width="0.12890625" style="2" hidden="1" customWidth="1"/>
    <col min="6" max="16384" width="9.125" style="2" customWidth="1"/>
  </cols>
  <sheetData>
    <row r="1" spans="3:4" ht="15">
      <c r="C1" s="76" t="s">
        <v>159</v>
      </c>
      <c r="D1" s="76"/>
    </row>
    <row r="2" spans="3:4" ht="63.75" customHeight="1">
      <c r="C2" s="76" t="s">
        <v>162</v>
      </c>
      <c r="D2" s="76"/>
    </row>
    <row r="3" spans="1:4" ht="38.25" customHeight="1">
      <c r="A3" s="73" t="s">
        <v>141</v>
      </c>
      <c r="B3" s="73"/>
      <c r="C3" s="73"/>
      <c r="D3" s="73"/>
    </row>
    <row r="4" spans="1:4" ht="15">
      <c r="A4" s="79" t="s">
        <v>10</v>
      </c>
      <c r="B4" s="79" t="s">
        <v>11</v>
      </c>
      <c r="C4" s="77" t="s">
        <v>98</v>
      </c>
      <c r="D4" s="78"/>
    </row>
    <row r="5" spans="1:4" ht="34.5" customHeight="1">
      <c r="A5" s="79"/>
      <c r="B5" s="79"/>
      <c r="C5" s="68" t="s">
        <v>139</v>
      </c>
      <c r="D5" s="60" t="s">
        <v>140</v>
      </c>
    </row>
    <row r="6" spans="1:4" ht="15">
      <c r="A6" s="14" t="s">
        <v>15</v>
      </c>
      <c r="B6" s="61" t="s">
        <v>6</v>
      </c>
      <c r="C6" s="58">
        <f>C7+C9+C11+C13+C24+C29+C31+C44+C22+C40</f>
        <v>49105832.71999999</v>
      </c>
      <c r="D6" s="55">
        <f>D7+D9+D11+D13+D24+D29+D31+D44+D22+D40</f>
        <v>49729183.26999999</v>
      </c>
    </row>
    <row r="7" spans="1:4" ht="15">
      <c r="A7" s="24" t="s">
        <v>4</v>
      </c>
      <c r="B7" s="63" t="s">
        <v>7</v>
      </c>
      <c r="C7" s="56">
        <f>C8</f>
        <v>26875105.52</v>
      </c>
      <c r="D7" s="56">
        <f>D8</f>
        <v>28020639.58</v>
      </c>
    </row>
    <row r="8" spans="1:4" ht="15">
      <c r="A8" s="20" t="s">
        <v>0</v>
      </c>
      <c r="B8" s="63" t="s">
        <v>8</v>
      </c>
      <c r="C8" s="56">
        <f>20621929+400000+2058000+2677005+94663+1023508.52</f>
        <v>26875105.52</v>
      </c>
      <c r="D8" s="56">
        <v>28020639.58</v>
      </c>
    </row>
    <row r="9" spans="1:4" ht="42.75">
      <c r="A9" s="25" t="s">
        <v>160</v>
      </c>
      <c r="B9" s="63" t="s">
        <v>105</v>
      </c>
      <c r="C9" s="56">
        <f>C10</f>
        <v>4310413</v>
      </c>
      <c r="D9" s="56">
        <f>D10</f>
        <v>4799364.85</v>
      </c>
    </row>
    <row r="10" spans="1:4" ht="30">
      <c r="A10" s="26" t="s">
        <v>104</v>
      </c>
      <c r="B10" s="63" t="s">
        <v>106</v>
      </c>
      <c r="C10" s="56">
        <v>4310413</v>
      </c>
      <c r="D10" s="56">
        <v>4799364.85</v>
      </c>
    </row>
    <row r="11" spans="1:4" ht="15">
      <c r="A11" s="27" t="s">
        <v>51</v>
      </c>
      <c r="B11" s="63" t="s">
        <v>52</v>
      </c>
      <c r="C11" s="56">
        <f>C12</f>
        <v>0</v>
      </c>
      <c r="D11" s="56">
        <f>D12</f>
        <v>0</v>
      </c>
    </row>
    <row r="12" spans="1:4" ht="15">
      <c r="A12" s="20" t="s">
        <v>53</v>
      </c>
      <c r="B12" s="63" t="s">
        <v>54</v>
      </c>
      <c r="C12" s="56">
        <f>500-500</f>
        <v>0</v>
      </c>
      <c r="D12" s="56"/>
    </row>
    <row r="13" spans="1:4" ht="15">
      <c r="A13" s="27" t="s">
        <v>1</v>
      </c>
      <c r="B13" s="63" t="s">
        <v>21</v>
      </c>
      <c r="C13" s="56">
        <f>C14+C16</f>
        <v>8399000</v>
      </c>
      <c r="D13" s="56">
        <f>D14+D16</f>
        <v>7695952.21</v>
      </c>
    </row>
    <row r="14" spans="1:4" ht="15">
      <c r="A14" s="27" t="s">
        <v>17</v>
      </c>
      <c r="B14" s="63" t="s">
        <v>22</v>
      </c>
      <c r="C14" s="56">
        <f>C15</f>
        <v>4106000</v>
      </c>
      <c r="D14" s="56">
        <f>D15</f>
        <v>4206309.7</v>
      </c>
    </row>
    <row r="15" spans="1:4" ht="45">
      <c r="A15" s="20" t="s">
        <v>63</v>
      </c>
      <c r="B15" s="63" t="s">
        <v>62</v>
      </c>
      <c r="C15" s="56">
        <f>3316000+790000</f>
        <v>4106000</v>
      </c>
      <c r="D15" s="56">
        <v>4206309.7</v>
      </c>
    </row>
    <row r="16" spans="1:4" ht="15">
      <c r="A16" s="28" t="s">
        <v>18</v>
      </c>
      <c r="B16" s="64" t="s">
        <v>19</v>
      </c>
      <c r="C16" s="56">
        <f>5093000-800000</f>
        <v>4293000</v>
      </c>
      <c r="D16" s="56">
        <v>3489642.51</v>
      </c>
    </row>
    <row r="17" spans="1:4" ht="15" hidden="1">
      <c r="A17" s="30" t="s">
        <v>61</v>
      </c>
      <c r="B17" s="64" t="s">
        <v>36</v>
      </c>
      <c r="C17" s="56"/>
      <c r="D17" s="56"/>
    </row>
    <row r="18" spans="1:4" ht="15" hidden="1">
      <c r="A18" s="31" t="s">
        <v>35</v>
      </c>
      <c r="B18" s="63" t="s">
        <v>34</v>
      </c>
      <c r="C18" s="56"/>
      <c r="D18" s="56"/>
    </row>
    <row r="19" spans="1:4" ht="15" hidden="1">
      <c r="A19" s="27" t="s">
        <v>13</v>
      </c>
      <c r="B19" s="63" t="s">
        <v>24</v>
      </c>
      <c r="C19" s="56"/>
      <c r="D19" s="56"/>
    </row>
    <row r="20" spans="1:4" ht="45" hidden="1">
      <c r="A20" s="32" t="s">
        <v>37</v>
      </c>
      <c r="B20" s="63" t="s">
        <v>38</v>
      </c>
      <c r="C20" s="56"/>
      <c r="D20" s="56"/>
    </row>
    <row r="21" spans="1:4" ht="60" hidden="1">
      <c r="A21" s="20" t="s">
        <v>23</v>
      </c>
      <c r="B21" s="63" t="s">
        <v>20</v>
      </c>
      <c r="C21" s="56"/>
      <c r="D21" s="56"/>
    </row>
    <row r="22" spans="1:4" ht="42.75">
      <c r="A22" s="33" t="s">
        <v>143</v>
      </c>
      <c r="B22" s="65" t="s">
        <v>144</v>
      </c>
      <c r="C22" s="56">
        <f>C23</f>
        <v>0</v>
      </c>
      <c r="D22" s="56">
        <f>D23</f>
        <v>-1859.13</v>
      </c>
    </row>
    <row r="23" spans="1:4" ht="15.75">
      <c r="A23" s="71" t="s">
        <v>161</v>
      </c>
      <c r="B23" s="65" t="s">
        <v>146</v>
      </c>
      <c r="C23" s="56"/>
      <c r="D23" s="56">
        <f>-1842.63-16.5</f>
        <v>-1859.13</v>
      </c>
    </row>
    <row r="24" spans="1:4" ht="45">
      <c r="A24" s="24" t="s">
        <v>2</v>
      </c>
      <c r="B24" s="63" t="s">
        <v>25</v>
      </c>
      <c r="C24" s="56">
        <f>C25+C26+C27+C28</f>
        <v>7729908.76</v>
      </c>
      <c r="D24" s="56">
        <f>D25+D26+D27+D28</f>
        <v>7384987.16</v>
      </c>
    </row>
    <row r="25" spans="1:4" ht="75">
      <c r="A25" s="20" t="s">
        <v>65</v>
      </c>
      <c r="B25" s="63" t="s">
        <v>64</v>
      </c>
      <c r="C25" s="56">
        <f>92177+9106.68</f>
        <v>101283.68</v>
      </c>
      <c r="D25" s="56">
        <v>101283.68</v>
      </c>
    </row>
    <row r="26" spans="1:4" ht="75">
      <c r="A26" s="20" t="s">
        <v>111</v>
      </c>
      <c r="B26" s="63" t="s">
        <v>110</v>
      </c>
      <c r="C26" s="56">
        <f>2898630+1296290-1017420-250000</f>
        <v>2927500</v>
      </c>
      <c r="D26" s="56">
        <v>2973740.05</v>
      </c>
    </row>
    <row r="27" spans="1:4" s="6" customFormat="1" ht="45">
      <c r="A27" s="35" t="s">
        <v>132</v>
      </c>
      <c r="B27" s="63" t="s">
        <v>131</v>
      </c>
      <c r="C27" s="56">
        <v>3275.08</v>
      </c>
      <c r="D27" s="56">
        <v>3275.08</v>
      </c>
    </row>
    <row r="28" spans="1:4" s="6" customFormat="1" ht="75">
      <c r="A28" s="35" t="s">
        <v>67</v>
      </c>
      <c r="B28" s="63" t="s">
        <v>66</v>
      </c>
      <c r="C28" s="56">
        <v>4697850</v>
      </c>
      <c r="D28" s="56">
        <v>4306688.35</v>
      </c>
    </row>
    <row r="29" spans="1:4" s="6" customFormat="1" ht="28.5">
      <c r="A29" s="38" t="s">
        <v>100</v>
      </c>
      <c r="B29" s="63" t="s">
        <v>99</v>
      </c>
      <c r="C29" s="56">
        <f>C30</f>
        <v>300000</v>
      </c>
      <c r="D29" s="56">
        <f>D30</f>
        <v>282320.74</v>
      </c>
    </row>
    <row r="30" spans="1:4" s="6" customFormat="1" ht="30">
      <c r="A30" s="39" t="s">
        <v>101</v>
      </c>
      <c r="B30" s="63" t="s">
        <v>102</v>
      </c>
      <c r="C30" s="56">
        <v>300000</v>
      </c>
      <c r="D30" s="56">
        <v>282320.74</v>
      </c>
    </row>
    <row r="31" spans="1:4" s="6" customFormat="1" ht="30">
      <c r="A31" s="40" t="s">
        <v>49</v>
      </c>
      <c r="B31" s="63" t="s">
        <v>50</v>
      </c>
      <c r="C31" s="56">
        <f>C32+C35+C39+C33+C34</f>
        <v>1233190.44</v>
      </c>
      <c r="D31" s="56">
        <f>D32+D35+D39+D33+D34</f>
        <v>1230426.73</v>
      </c>
    </row>
    <row r="32" spans="1:4" s="6" customFormat="1" ht="59.25" customHeight="1">
      <c r="A32" s="41" t="s">
        <v>97</v>
      </c>
      <c r="B32" s="63" t="s">
        <v>96</v>
      </c>
      <c r="C32" s="56"/>
      <c r="D32" s="56"/>
    </row>
    <row r="33" spans="1:4" s="6" customFormat="1" ht="30">
      <c r="A33" s="41" t="s">
        <v>134</v>
      </c>
      <c r="B33" s="63" t="s">
        <v>133</v>
      </c>
      <c r="C33" s="56">
        <v>557603.44</v>
      </c>
      <c r="D33" s="56">
        <v>557603.44</v>
      </c>
    </row>
    <row r="34" spans="1:4" s="6" customFormat="1" ht="90">
      <c r="A34" s="42" t="s">
        <v>136</v>
      </c>
      <c r="B34" s="63" t="s">
        <v>135</v>
      </c>
      <c r="C34" s="56">
        <v>353250</v>
      </c>
      <c r="D34" s="56">
        <v>359450</v>
      </c>
    </row>
    <row r="35" spans="1:4" s="6" customFormat="1" ht="45">
      <c r="A35" s="41" t="s">
        <v>121</v>
      </c>
      <c r="B35" s="63" t="s">
        <v>103</v>
      </c>
      <c r="C35" s="56">
        <v>300000</v>
      </c>
      <c r="D35" s="56">
        <v>291036.29</v>
      </c>
    </row>
    <row r="36" spans="1:4" ht="15.75" hidden="1">
      <c r="A36" s="26" t="s">
        <v>56</v>
      </c>
      <c r="B36" s="63" t="s">
        <v>55</v>
      </c>
      <c r="C36" s="56"/>
      <c r="D36" s="56"/>
    </row>
    <row r="37" spans="1:4" ht="60" hidden="1">
      <c r="A37" s="35" t="s">
        <v>58</v>
      </c>
      <c r="B37" s="63" t="s">
        <v>57</v>
      </c>
      <c r="C37" s="56"/>
      <c r="D37" s="56"/>
    </row>
    <row r="38" spans="1:4" ht="45" hidden="1">
      <c r="A38" s="20" t="s">
        <v>59</v>
      </c>
      <c r="B38" s="63" t="s">
        <v>60</v>
      </c>
      <c r="C38" s="56"/>
      <c r="D38" s="56"/>
    </row>
    <row r="39" spans="1:4" ht="45">
      <c r="A39" s="20" t="s">
        <v>130</v>
      </c>
      <c r="B39" s="63" t="s">
        <v>129</v>
      </c>
      <c r="C39" s="56">
        <v>22337</v>
      </c>
      <c r="D39" s="56">
        <v>22337</v>
      </c>
    </row>
    <row r="40" spans="1:4" ht="15.75">
      <c r="A40" s="21" t="s">
        <v>56</v>
      </c>
      <c r="B40" s="65" t="s">
        <v>55</v>
      </c>
      <c r="C40" s="56">
        <f>C41+C42+C43</f>
        <v>0</v>
      </c>
      <c r="D40" s="56">
        <f>D41+D42+D43</f>
        <v>9136.369999999999</v>
      </c>
    </row>
    <row r="41" spans="1:4" ht="105">
      <c r="A41" s="21" t="s">
        <v>157</v>
      </c>
      <c r="B41" s="65" t="s">
        <v>149</v>
      </c>
      <c r="C41" s="56">
        <v>0</v>
      </c>
      <c r="D41" s="56">
        <v>-15000</v>
      </c>
    </row>
    <row r="42" spans="1:4" ht="90">
      <c r="A42" s="21" t="s">
        <v>156</v>
      </c>
      <c r="B42" s="65" t="s">
        <v>147</v>
      </c>
      <c r="C42" s="56">
        <v>0</v>
      </c>
      <c r="D42" s="56">
        <v>21136.37</v>
      </c>
    </row>
    <row r="43" spans="1:4" ht="60">
      <c r="A43" s="20" t="s">
        <v>158</v>
      </c>
      <c r="B43" s="63" t="s">
        <v>148</v>
      </c>
      <c r="C43" s="56">
        <v>0</v>
      </c>
      <c r="D43" s="56">
        <v>3000</v>
      </c>
    </row>
    <row r="44" spans="1:4" ht="15">
      <c r="A44" s="43" t="s">
        <v>113</v>
      </c>
      <c r="B44" s="66" t="s">
        <v>114</v>
      </c>
      <c r="C44" s="57">
        <f>C45</f>
        <v>258215</v>
      </c>
      <c r="D44" s="57">
        <f>D45</f>
        <v>308214.76</v>
      </c>
    </row>
    <row r="45" spans="1:4" ht="15">
      <c r="A45" s="20" t="s">
        <v>115</v>
      </c>
      <c r="B45" s="63" t="s">
        <v>116</v>
      </c>
      <c r="C45" s="56">
        <f>100000+158215</f>
        <v>258215</v>
      </c>
      <c r="D45" s="56">
        <v>308214.76</v>
      </c>
    </row>
    <row r="46" spans="1:4" ht="15">
      <c r="A46" s="44" t="s">
        <v>3</v>
      </c>
      <c r="B46" s="66" t="s">
        <v>9</v>
      </c>
      <c r="C46" s="58">
        <f>C47+C81+C85+C83</f>
        <v>141459388.32999998</v>
      </c>
      <c r="D46" s="58">
        <f>D47+D81+D85+D83</f>
        <v>121000578.94</v>
      </c>
    </row>
    <row r="47" spans="1:4" ht="30">
      <c r="A47" s="24" t="s">
        <v>5</v>
      </c>
      <c r="B47" s="63" t="s">
        <v>26</v>
      </c>
      <c r="C47" s="56">
        <f>C48+C55+C75+C66+C79</f>
        <v>137417773.54</v>
      </c>
      <c r="D47" s="56">
        <f>D48+D55+D75+D66+D79</f>
        <v>116946351.85</v>
      </c>
    </row>
    <row r="48" spans="1:4" ht="30">
      <c r="A48" s="27" t="s">
        <v>14</v>
      </c>
      <c r="B48" s="63" t="s">
        <v>32</v>
      </c>
      <c r="C48" s="56">
        <f>C50+C51+C53+C54+C52</f>
        <v>3261621.5</v>
      </c>
      <c r="D48" s="56">
        <f>D50+D51+D53+D54+D52</f>
        <v>3261621.5</v>
      </c>
    </row>
    <row r="49" spans="1:4" ht="15">
      <c r="A49" s="20" t="s">
        <v>30</v>
      </c>
      <c r="B49" s="63"/>
      <c r="C49" s="56"/>
      <c r="D49" s="56"/>
    </row>
    <row r="50" spans="1:4" ht="45" hidden="1">
      <c r="A50" s="20" t="s">
        <v>69</v>
      </c>
      <c r="B50" s="63" t="s">
        <v>68</v>
      </c>
      <c r="C50" s="56"/>
      <c r="D50" s="56"/>
    </row>
    <row r="51" spans="1:4" ht="30" hidden="1">
      <c r="A51" s="20" t="s">
        <v>70</v>
      </c>
      <c r="B51" s="63" t="s">
        <v>71</v>
      </c>
      <c r="C51" s="56"/>
      <c r="D51" s="56"/>
    </row>
    <row r="52" spans="1:4" ht="30">
      <c r="A52" s="20" t="s">
        <v>138</v>
      </c>
      <c r="B52" s="63" t="s">
        <v>137</v>
      </c>
      <c r="C52" s="56">
        <v>58140</v>
      </c>
      <c r="D52" s="56">
        <v>58140</v>
      </c>
    </row>
    <row r="53" spans="1:4" ht="30">
      <c r="A53" s="20" t="s">
        <v>72</v>
      </c>
      <c r="B53" s="63" t="s">
        <v>73</v>
      </c>
      <c r="C53" s="56">
        <v>3203481.5</v>
      </c>
      <c r="D53" s="56">
        <v>3203481.5</v>
      </c>
    </row>
    <row r="54" spans="1:4" ht="15" hidden="1">
      <c r="A54" s="20" t="s">
        <v>74</v>
      </c>
      <c r="B54" s="63" t="s">
        <v>75</v>
      </c>
      <c r="C54" s="56"/>
      <c r="D54" s="56"/>
    </row>
    <row r="55" spans="1:5" ht="30" hidden="1">
      <c r="A55" s="24" t="s">
        <v>28</v>
      </c>
      <c r="B55" s="63" t="s">
        <v>29</v>
      </c>
      <c r="C55" s="56">
        <f>C57+C58+C59+C60+C65</f>
        <v>0</v>
      </c>
      <c r="D55" s="56">
        <f>D57+D58+D59+D60+D65</f>
        <v>0</v>
      </c>
      <c r="E55" s="7">
        <f>E57+E58+E59+E60+E65</f>
        <v>0</v>
      </c>
    </row>
    <row r="56" spans="1:4" ht="15" hidden="1">
      <c r="A56" s="20" t="s">
        <v>30</v>
      </c>
      <c r="B56" s="63"/>
      <c r="C56" s="56"/>
      <c r="D56" s="56"/>
    </row>
    <row r="57" spans="1:4" ht="90" hidden="1">
      <c r="A57" s="46" t="s">
        <v>77</v>
      </c>
      <c r="B57" s="63" t="s">
        <v>76</v>
      </c>
      <c r="C57" s="56"/>
      <c r="D57" s="56"/>
    </row>
    <row r="58" spans="1:4" ht="105" hidden="1">
      <c r="A58" s="46" t="s">
        <v>79</v>
      </c>
      <c r="B58" s="63" t="s">
        <v>78</v>
      </c>
      <c r="C58" s="56"/>
      <c r="D58" s="56"/>
    </row>
    <row r="59" spans="1:4" ht="90" hidden="1">
      <c r="A59" s="46" t="s">
        <v>81</v>
      </c>
      <c r="B59" s="63" t="s">
        <v>80</v>
      </c>
      <c r="C59" s="56"/>
      <c r="D59" s="56"/>
    </row>
    <row r="60" spans="1:4" ht="60" hidden="1">
      <c r="A60" s="46" t="s">
        <v>82</v>
      </c>
      <c r="B60" s="63" t="s">
        <v>83</v>
      </c>
      <c r="C60" s="56"/>
      <c r="D60" s="56"/>
    </row>
    <row r="61" spans="1:4" ht="30" hidden="1">
      <c r="A61" s="46" t="s">
        <v>39</v>
      </c>
      <c r="B61" s="63" t="s">
        <v>40</v>
      </c>
      <c r="C61" s="56"/>
      <c r="D61" s="56"/>
    </row>
    <row r="62" spans="1:4" ht="30" hidden="1">
      <c r="A62" s="46" t="s">
        <v>41</v>
      </c>
      <c r="B62" s="63" t="s">
        <v>42</v>
      </c>
      <c r="C62" s="56"/>
      <c r="D62" s="56"/>
    </row>
    <row r="63" spans="1:4" ht="30" hidden="1">
      <c r="A63" s="20" t="s">
        <v>43</v>
      </c>
      <c r="B63" s="63" t="s">
        <v>44</v>
      </c>
      <c r="C63" s="56"/>
      <c r="D63" s="56"/>
    </row>
    <row r="64" spans="1:4" ht="30" hidden="1">
      <c r="A64" s="20" t="s">
        <v>45</v>
      </c>
      <c r="B64" s="63" t="s">
        <v>46</v>
      </c>
      <c r="C64" s="56"/>
      <c r="D64" s="56"/>
    </row>
    <row r="65" spans="1:4" ht="15" hidden="1">
      <c r="A65" s="20" t="s">
        <v>86</v>
      </c>
      <c r="B65" s="63" t="s">
        <v>85</v>
      </c>
      <c r="C65" s="56"/>
      <c r="D65" s="56"/>
    </row>
    <row r="66" spans="1:4" ht="28.5">
      <c r="A66" s="47" t="s">
        <v>107</v>
      </c>
      <c r="B66" s="63" t="s">
        <v>29</v>
      </c>
      <c r="C66" s="56">
        <f>C68+C73+C72+C69+C70+C71+C74</f>
        <v>75539470.80999999</v>
      </c>
      <c r="D66" s="56">
        <f>D68+D73+D72+D69+D70+D71+D74</f>
        <v>59198163.46</v>
      </c>
    </row>
    <row r="67" spans="1:4" ht="15">
      <c r="A67" s="20" t="s">
        <v>30</v>
      </c>
      <c r="B67" s="63"/>
      <c r="C67" s="56"/>
      <c r="D67" s="56"/>
    </row>
    <row r="68" spans="1:4" ht="60" hidden="1">
      <c r="A68" s="20" t="s">
        <v>108</v>
      </c>
      <c r="B68" s="63" t="s">
        <v>109</v>
      </c>
      <c r="C68" s="56"/>
      <c r="D68" s="56"/>
    </row>
    <row r="69" spans="1:4" ht="126">
      <c r="A69" s="48" t="s">
        <v>79</v>
      </c>
      <c r="B69" s="65" t="s">
        <v>78</v>
      </c>
      <c r="C69" s="56">
        <f>49000000+11678660</f>
        <v>60678660</v>
      </c>
      <c r="D69" s="56">
        <v>44173500.98</v>
      </c>
    </row>
    <row r="70" spans="1:4" ht="94.5">
      <c r="A70" s="48" t="s">
        <v>126</v>
      </c>
      <c r="B70" s="65" t="s">
        <v>80</v>
      </c>
      <c r="C70" s="56">
        <f>950000+226423</f>
        <v>1176423</v>
      </c>
      <c r="D70" s="56">
        <v>856425.02</v>
      </c>
    </row>
    <row r="71" spans="1:4" ht="75">
      <c r="A71" s="20" t="s">
        <v>128</v>
      </c>
      <c r="B71" s="63" t="s">
        <v>127</v>
      </c>
      <c r="C71" s="56">
        <v>3000</v>
      </c>
      <c r="D71" s="56">
        <v>3000</v>
      </c>
    </row>
    <row r="72" spans="1:4" ht="31.5">
      <c r="A72" s="48" t="s">
        <v>125</v>
      </c>
      <c r="B72" s="63" t="s">
        <v>124</v>
      </c>
      <c r="C72" s="56">
        <f>4939839.68+1963269.63+189993.83+569981.5-5554.11</f>
        <v>7657530.529999999</v>
      </c>
      <c r="D72" s="56">
        <v>7657530.53</v>
      </c>
    </row>
    <row r="73" spans="1:4" ht="60">
      <c r="A73" s="20" t="s">
        <v>117</v>
      </c>
      <c r="B73" s="63" t="s">
        <v>118</v>
      </c>
      <c r="C73" s="56">
        <v>2722410.01</v>
      </c>
      <c r="D73" s="56">
        <v>2722410.01</v>
      </c>
    </row>
    <row r="74" spans="1:4" ht="15.75">
      <c r="A74" s="49" t="s">
        <v>86</v>
      </c>
      <c r="B74" s="65" t="s">
        <v>85</v>
      </c>
      <c r="C74" s="56">
        <v>3301447.27</v>
      </c>
      <c r="D74" s="56">
        <f>445287.27+60750+483849.65+2795410</f>
        <v>3785296.92</v>
      </c>
    </row>
    <row r="75" spans="1:4" ht="28.5">
      <c r="A75" s="44" t="s">
        <v>12</v>
      </c>
      <c r="B75" s="66" t="s">
        <v>27</v>
      </c>
      <c r="C75" s="57">
        <f>C77+C78</f>
        <v>1026216.42</v>
      </c>
      <c r="D75" s="57">
        <f>D77+D78</f>
        <v>1026216.42</v>
      </c>
    </row>
    <row r="76" spans="1:4" ht="15">
      <c r="A76" s="20" t="s">
        <v>30</v>
      </c>
      <c r="B76" s="63"/>
      <c r="C76" s="56"/>
      <c r="D76" s="56"/>
    </row>
    <row r="77" spans="1:4" ht="30">
      <c r="A77" s="20" t="s">
        <v>87</v>
      </c>
      <c r="B77" s="63" t="s">
        <v>84</v>
      </c>
      <c r="C77" s="56">
        <v>105000</v>
      </c>
      <c r="D77" s="56">
        <v>105000</v>
      </c>
    </row>
    <row r="78" spans="1:4" ht="45">
      <c r="A78" s="20" t="s">
        <v>88</v>
      </c>
      <c r="B78" s="63" t="s">
        <v>89</v>
      </c>
      <c r="C78" s="56">
        <f>862475.68+58740.74</f>
        <v>921216.42</v>
      </c>
      <c r="D78" s="56">
        <v>921216.42</v>
      </c>
    </row>
    <row r="79" spans="1:4" ht="15">
      <c r="A79" s="10" t="s">
        <v>112</v>
      </c>
      <c r="B79" s="66" t="s">
        <v>33</v>
      </c>
      <c r="C79" s="57">
        <f>C80</f>
        <v>57590464.81</v>
      </c>
      <c r="D79" s="57">
        <f>D80</f>
        <v>53460350.47</v>
      </c>
    </row>
    <row r="80" spans="1:4" ht="30">
      <c r="A80" s="50" t="s">
        <v>92</v>
      </c>
      <c r="B80" s="63" t="s">
        <v>93</v>
      </c>
      <c r="C80" s="56">
        <f>57590464.81</f>
        <v>57590464.81</v>
      </c>
      <c r="D80" s="56">
        <f>6070226.58+411206.29+46978917.6</f>
        <v>53460350.47</v>
      </c>
    </row>
    <row r="81" spans="1:4" ht="15">
      <c r="A81" s="10" t="s">
        <v>120</v>
      </c>
      <c r="B81" s="66" t="s">
        <v>48</v>
      </c>
      <c r="C81" s="57">
        <f>C82</f>
        <v>4041614.7899999996</v>
      </c>
      <c r="D81" s="57">
        <f>D82</f>
        <v>4041614.79</v>
      </c>
    </row>
    <row r="82" spans="1:4" ht="30">
      <c r="A82" s="52" t="s">
        <v>94</v>
      </c>
      <c r="B82" s="65" t="s">
        <v>119</v>
      </c>
      <c r="C82" s="56">
        <f>3026602.63+370788.06+93506.17+272932.9+280518.5-2733.47</f>
        <v>4041614.7899999996</v>
      </c>
      <c r="D82" s="56">
        <v>4041614.79</v>
      </c>
    </row>
    <row r="83" spans="1:4" ht="75">
      <c r="A83" s="52" t="s">
        <v>155</v>
      </c>
      <c r="B83" s="65" t="s">
        <v>152</v>
      </c>
      <c r="C83" s="56">
        <f>C84</f>
        <v>0</v>
      </c>
      <c r="D83" s="56">
        <f>D84</f>
        <v>12612.38</v>
      </c>
    </row>
    <row r="84" spans="1:4" ht="60">
      <c r="A84" s="52" t="s">
        <v>150</v>
      </c>
      <c r="B84" s="65" t="s">
        <v>151</v>
      </c>
      <c r="C84" s="56">
        <v>0</v>
      </c>
      <c r="D84" s="56">
        <v>12612.38</v>
      </c>
    </row>
    <row r="85" spans="1:4" ht="45">
      <c r="A85" s="52" t="s">
        <v>154</v>
      </c>
      <c r="B85" s="65" t="s">
        <v>153</v>
      </c>
      <c r="C85" s="56">
        <f>C86</f>
        <v>0</v>
      </c>
      <c r="D85" s="56">
        <f>D86</f>
        <v>-0.08</v>
      </c>
    </row>
    <row r="86" spans="1:4" ht="45">
      <c r="A86" s="52" t="s">
        <v>122</v>
      </c>
      <c r="B86" s="65" t="s">
        <v>123</v>
      </c>
      <c r="C86" s="56">
        <v>0</v>
      </c>
      <c r="D86" s="56">
        <v>-0.08</v>
      </c>
    </row>
    <row r="87" spans="1:4" ht="15">
      <c r="A87" s="14" t="s">
        <v>16</v>
      </c>
      <c r="B87" s="61"/>
      <c r="C87" s="58">
        <f>C6+C46</f>
        <v>190565221.04999998</v>
      </c>
      <c r="D87" s="55">
        <f>D6+D46</f>
        <v>170729762.20999998</v>
      </c>
    </row>
    <row r="88" spans="1:3" ht="15">
      <c r="A88" s="3"/>
      <c r="B88" s="67"/>
      <c r="C88" s="69"/>
    </row>
    <row r="89" ht="15">
      <c r="C89" s="70">
        <f>190565221.05-C87</f>
        <v>0</v>
      </c>
    </row>
  </sheetData>
  <sheetProtection/>
  <mergeCells count="6">
    <mergeCell ref="C1:D1"/>
    <mergeCell ref="C2:D2"/>
    <mergeCell ref="C4:D4"/>
    <mergeCell ref="A3:D3"/>
    <mergeCell ref="A4:A5"/>
    <mergeCell ref="B4:B5"/>
  </mergeCells>
  <printOptions/>
  <pageMargins left="0.54" right="0.2362204724409449" top="0.35433070866141736" bottom="0.15748031496062992" header="0.31496062992125984" footer="0.31496062992125984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2023-06-26T14:12:13Z</cp:lastPrinted>
  <dcterms:created xsi:type="dcterms:W3CDTF">2004-09-13T07:20:24Z</dcterms:created>
  <dcterms:modified xsi:type="dcterms:W3CDTF">2023-06-26T14:12:20Z</dcterms:modified>
  <cp:category/>
  <cp:version/>
  <cp:contentType/>
  <cp:contentStatus/>
</cp:coreProperties>
</file>