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№1'!$A$1:$N$213</definedName>
  </definedNames>
  <calcPr calcId="125725" iterate="1"/>
</workbook>
</file>

<file path=xl/calcChain.xml><?xml version="1.0" encoding="utf-8"?>
<calcChain xmlns="http://schemas.openxmlformats.org/spreadsheetml/2006/main">
  <c r="J212" i="10"/>
  <c r="J48"/>
  <c r="J21"/>
  <c r="K21"/>
  <c r="G194"/>
  <c r="G190"/>
  <c r="G191"/>
  <c r="G192"/>
  <c r="G182"/>
  <c r="G183"/>
  <c r="G184"/>
  <c r="G181"/>
  <c r="G174"/>
  <c r="G175"/>
  <c r="G176"/>
  <c r="G177"/>
  <c r="G178"/>
  <c r="G179"/>
  <c r="G180"/>
  <c r="G170"/>
  <c r="G171"/>
  <c r="G172"/>
  <c r="G166"/>
  <c r="G167"/>
  <c r="G169"/>
  <c r="G186"/>
  <c r="G187"/>
  <c r="G188"/>
  <c r="G126" l="1"/>
  <c r="G127"/>
  <c r="G128"/>
  <c r="G130"/>
  <c r="G42"/>
  <c r="G41"/>
  <c r="G29"/>
  <c r="G26"/>
  <c r="M212"/>
  <c r="M157"/>
  <c r="M150"/>
  <c r="M143" s="1"/>
  <c r="M142" s="1"/>
  <c r="M141"/>
  <c r="M52" s="1"/>
  <c r="M213" s="1"/>
  <c r="M125"/>
  <c r="M119"/>
  <c r="M113"/>
  <c r="M107"/>
  <c r="M101"/>
  <c r="M95"/>
  <c r="M89"/>
  <c r="M83"/>
  <c r="M49"/>
  <c r="M23"/>
  <c r="M211" s="1"/>
  <c r="M22"/>
  <c r="M48" l="1"/>
  <c r="M209"/>
  <c r="G185" l="1"/>
  <c r="G168"/>
  <c r="G208"/>
  <c r="G207"/>
  <c r="G205"/>
  <c r="G204"/>
  <c r="G203"/>
  <c r="G201"/>
  <c r="G200"/>
  <c r="G199"/>
  <c r="G195"/>
  <c r="G196"/>
  <c r="G197"/>
  <c r="G193"/>
  <c r="G189"/>
  <c r="G173"/>
  <c r="G165"/>
  <c r="G210"/>
  <c r="K211"/>
  <c r="K212"/>
  <c r="L212"/>
  <c r="H213"/>
  <c r="G27"/>
  <c r="J24"/>
  <c r="G24" s="1"/>
  <c r="J23"/>
  <c r="J211" s="1"/>
  <c r="H39" l="1"/>
  <c r="G39" s="1"/>
  <c r="J164"/>
  <c r="G124" l="1"/>
  <c r="G123"/>
  <c r="G122"/>
  <c r="G121"/>
  <c r="G120"/>
  <c r="L119"/>
  <c r="K119"/>
  <c r="H119"/>
  <c r="G119" l="1"/>
  <c r="H87"/>
  <c r="H88" s="1"/>
  <c r="H83"/>
  <c r="G33" l="1"/>
  <c r="G32"/>
  <c r="K31"/>
  <c r="J31"/>
  <c r="J79"/>
  <c r="J80" s="1"/>
  <c r="J56"/>
  <c r="G60"/>
  <c r="G61"/>
  <c r="G66"/>
  <c r="G67"/>
  <c r="G69"/>
  <c r="G70"/>
  <c r="G72"/>
  <c r="G73"/>
  <c r="G75"/>
  <c r="G76"/>
  <c r="G96"/>
  <c r="G97"/>
  <c r="G98"/>
  <c r="G99"/>
  <c r="G100"/>
  <c r="G102"/>
  <c r="G103"/>
  <c r="G104"/>
  <c r="G106"/>
  <c r="G108"/>
  <c r="G109"/>
  <c r="G110"/>
  <c r="G111"/>
  <c r="G112"/>
  <c r="G114"/>
  <c r="G115"/>
  <c r="G116"/>
  <c r="G117"/>
  <c r="G118"/>
  <c r="G54"/>
  <c r="G55"/>
  <c r="G78"/>
  <c r="G84"/>
  <c r="G85"/>
  <c r="G86"/>
  <c r="G90"/>
  <c r="G91"/>
  <c r="G92"/>
  <c r="G131"/>
  <c r="G132"/>
  <c r="G133"/>
  <c r="G134"/>
  <c r="G135"/>
  <c r="G136"/>
  <c r="G138"/>
  <c r="G145"/>
  <c r="G146"/>
  <c r="G147"/>
  <c r="G148"/>
  <c r="G152"/>
  <c r="G153"/>
  <c r="G154"/>
  <c r="G155"/>
  <c r="G159"/>
  <c r="G160"/>
  <c r="G161"/>
  <c r="G162"/>
  <c r="G163"/>
  <c r="G25"/>
  <c r="G28"/>
  <c r="G36"/>
  <c r="G37"/>
  <c r="H158"/>
  <c r="H151"/>
  <c r="H156" s="1"/>
  <c r="H157" s="1"/>
  <c r="H144"/>
  <c r="G144" s="1"/>
  <c r="H140"/>
  <c r="H51" s="1"/>
  <c r="H139"/>
  <c r="H50" s="1"/>
  <c r="H89"/>
  <c r="G58"/>
  <c r="H113"/>
  <c r="H107"/>
  <c r="H105"/>
  <c r="G105" s="1"/>
  <c r="H95"/>
  <c r="H71"/>
  <c r="H68"/>
  <c r="H65"/>
  <c r="H49"/>
  <c r="H34"/>
  <c r="G30" s="1"/>
  <c r="H23"/>
  <c r="H211" s="1"/>
  <c r="L101"/>
  <c r="K101"/>
  <c r="I101"/>
  <c r="I164"/>
  <c r="H212" l="1"/>
  <c r="J57"/>
  <c r="G31"/>
  <c r="G79"/>
  <c r="G71"/>
  <c r="H137"/>
  <c r="G164"/>
  <c r="H57"/>
  <c r="G101"/>
  <c r="H21"/>
  <c r="G21" s="1"/>
  <c r="G156"/>
  <c r="H149"/>
  <c r="G68"/>
  <c r="G34"/>
  <c r="G74"/>
  <c r="G151"/>
  <c r="G65"/>
  <c r="H209" l="1"/>
  <c r="G57"/>
  <c r="G56"/>
  <c r="G53"/>
  <c r="H150"/>
  <c r="G149"/>
  <c r="G62"/>
  <c r="H48" l="1"/>
  <c r="G59"/>
  <c r="H143"/>
  <c r="G63"/>
  <c r="L113"/>
  <c r="K113"/>
  <c r="I129"/>
  <c r="G129" s="1"/>
  <c r="L125"/>
  <c r="K125"/>
  <c r="I125"/>
  <c r="G125" l="1"/>
  <c r="G113"/>
  <c r="I158"/>
  <c r="G158" s="1"/>
  <c r="G64" l="1"/>
  <c r="K141"/>
  <c r="L141"/>
  <c r="K49"/>
  <c r="L22" l="1"/>
  <c r="G22" s="1"/>
  <c r="L23"/>
  <c r="L211" s="1"/>
  <c r="G23" l="1"/>
  <c r="K52" l="1"/>
  <c r="L52"/>
  <c r="L213" s="1"/>
  <c r="L209" s="1"/>
  <c r="I49"/>
  <c r="L49"/>
  <c r="G49" l="1"/>
  <c r="K213"/>
  <c r="K209" s="1"/>
  <c r="K48"/>
  <c r="L48"/>
  <c r="I141"/>
  <c r="J141"/>
  <c r="J52" s="1"/>
  <c r="J213" s="1"/>
  <c r="J209" s="1"/>
  <c r="I140"/>
  <c r="I51" s="1"/>
  <c r="G51" s="1"/>
  <c r="I139"/>
  <c r="I50" s="1"/>
  <c r="G50" s="1"/>
  <c r="L157"/>
  <c r="K157" s="1"/>
  <c r="J157" s="1"/>
  <c r="I157" s="1"/>
  <c r="G157" s="1"/>
  <c r="L150"/>
  <c r="K150" s="1"/>
  <c r="J93"/>
  <c r="J94" s="1"/>
  <c r="I93"/>
  <c r="L89"/>
  <c r="K89"/>
  <c r="J89"/>
  <c r="J87"/>
  <c r="I88"/>
  <c r="L83"/>
  <c r="K83"/>
  <c r="J83"/>
  <c r="I83"/>
  <c r="L107"/>
  <c r="K107"/>
  <c r="L95"/>
  <c r="K95"/>
  <c r="J95"/>
  <c r="I212" l="1"/>
  <c r="G212" s="1"/>
  <c r="I211"/>
  <c r="G95"/>
  <c r="G107"/>
  <c r="G83"/>
  <c r="J88"/>
  <c r="G88" s="1"/>
  <c r="G87"/>
  <c r="G140"/>
  <c r="G89"/>
  <c r="I94"/>
  <c r="G94" s="1"/>
  <c r="G93"/>
  <c r="G139"/>
  <c r="I52"/>
  <c r="G141"/>
  <c r="J150"/>
  <c r="I150" s="1"/>
  <c r="L143"/>
  <c r="L142" s="1"/>
  <c r="G142" s="1"/>
  <c r="I137"/>
  <c r="G211" l="1"/>
  <c r="I48"/>
  <c r="G48" s="1"/>
  <c r="I213"/>
  <c r="G213" s="1"/>
  <c r="G82"/>
  <c r="G80"/>
  <c r="I81"/>
  <c r="G81" s="1"/>
  <c r="G52"/>
  <c r="G137"/>
  <c r="G150"/>
  <c r="K35"/>
  <c r="J35"/>
  <c r="I35"/>
  <c r="I209" l="1"/>
  <c r="G209" s="1"/>
  <c r="G143"/>
  <c r="G35"/>
  <c r="G77"/>
</calcChain>
</file>

<file path=xl/sharedStrings.xml><?xml version="1.0" encoding="utf-8"?>
<sst xmlns="http://schemas.openxmlformats.org/spreadsheetml/2006/main" count="316" uniqueCount="128">
  <si>
    <t>ПЕРЕЧЕНЬ</t>
  </si>
  <si>
    <t>№ п/п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</si>
  <si>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</si>
  <si>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</si>
  <si>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</si>
  <si>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</si>
  <si>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</si>
  <si>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</si>
  <si>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</si>
  <si>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</si>
  <si>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</si>
  <si>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</si>
  <si>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</si>
  <si>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</si>
  <si>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</si>
  <si>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</si>
  <si>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</si>
  <si>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</si>
  <si>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</si>
  <si>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</si>
  <si>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</si>
  <si>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</si>
  <si>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</si>
  <si>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</si>
  <si>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</si>
  <si>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</si>
  <si>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</si>
  <si>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</si>
  <si>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</si>
  <si>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</si>
  <si>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</si>
  <si>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</si>
  <si>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</si>
  <si>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</si>
  <si>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</si>
  <si>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</si>
  <si>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</si>
  <si>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</si>
  <si>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</si>
  <si>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</si>
  <si>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</si>
  <si>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</si>
  <si>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</si>
  <si>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</si>
  <si>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УС и И</t>
  </si>
  <si>
    <t>Поселения</t>
  </si>
  <si>
    <t>Ремонт а/д Шурай - Митинская</t>
  </si>
  <si>
    <t>Гашение кредиторской задолженности за 2020 год в соответствии с отчетами на 01.01.2021г.</t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</si>
  <si>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</si>
  <si>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</si>
  <si>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</si>
  <si>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</si>
  <si>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>2.4.</t>
  </si>
  <si>
    <t>Приобретение бланков свидетельств об осуществлении перевозок по маршруту регулярных перевозок</t>
  </si>
  <si>
    <t>1.3.</t>
  </si>
  <si>
    <t>Гашение кредиторской задолженности за 2021 год в соответствии с отчетами на 01.01.2022г.</t>
  </si>
  <si>
    <t>Гашение кредиторской задолженности за 2021год в соответствии с отчетами на 01.01.2022г.</t>
  </si>
  <si>
    <r>
      <t xml:space="preserve">Содержание,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</si>
  <si>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t xml:space="preserve">  Паспортизация,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</si>
  <si>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</si>
  <si>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r>
      <t>Содержание,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</si>
  <si>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</t>
  </si>
  <si>
    <t xml:space="preserve">Содержание, ремонт и обустройство автомобильных дорог общего пользования местного значения вне границ населенных пунктов общей протяженностью 376,0 км </t>
  </si>
  <si>
    <t>Реконструкция автомобильной дороги общего пользования общего пользования Илеза-Митьинская (в том числе разработка проекта реконструкции) за счет средств муниципального дорожного фонда. Прохождение повторной экспертизы а/д Аверкиевская-Малиновка.</t>
  </si>
  <si>
    <r>
      <t xml:space="preserve">Гашение кредиторской задолженности по дорожной деятельности за счет остатка собственных средств на 01.01.2021 года  в </t>
    </r>
    <r>
      <rPr>
        <b/>
        <sz val="12"/>
        <color rgb="FF000000"/>
        <rFont val="Times New Roman"/>
        <family val="1"/>
        <charset val="204"/>
      </rPr>
      <t>границах населенных пунктов</t>
    </r>
    <r>
      <rPr>
        <sz val="12"/>
        <color rgb="FF000000"/>
        <rFont val="Times New Roman"/>
        <family val="1"/>
        <charset val="204"/>
      </rPr>
      <t>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</si>
  <si>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</si>
  <si>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 xml:space="preserve">Капитальный ремонт автомобильных дорог общего пользования местного значения 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</si>
  <si>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</si>
  <si>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Приобретение техники по содержанию улично-дорожной сети </t>
  </si>
  <si>
    <t>Приобретение техники по содержанию улично-дорожной сети</t>
  </si>
  <si>
    <t>2.8.</t>
  </si>
  <si>
    <t>2.6.</t>
  </si>
  <si>
    <t>Приобретение 50 бланков свидетельств об осуществлении перевозок по маршруту регулярных перевозок</t>
  </si>
  <si>
    <t>2.5.</t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</si>
  <si>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ремонт,</t>
    </r>
    <r>
      <rPr>
        <sz val="12"/>
        <color rgb="FF000000"/>
        <rFont val="Times New Roman"/>
        <family val="1"/>
        <charset val="204"/>
      </rPr>
      <t xml:space="preserve">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</si>
  <si>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rPr>
        <b/>
        <sz val="12"/>
        <color rgb="FF000000"/>
        <rFont val="Times New Roman"/>
        <family val="1"/>
        <charset val="204"/>
      </rPr>
      <t>Содержание, капитальный ремонт, ремонт и обустройство автомобильных дорог общего пользования местного значения в границах населенных пунктов</t>
    </r>
    <r>
      <rPr>
        <sz val="12"/>
        <color rgb="FF000000"/>
        <rFont val="Times New Roman"/>
        <family val="1"/>
        <charset val="204"/>
      </rPr>
      <t xml:space="preserve">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</si>
  <si>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>2.7.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</si>
  <si>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</si>
  <si>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</si>
  <si>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</si>
  <si>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</si>
  <si>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</si>
  <si>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>Предоставление субсидий на софинансирование расходов  по приобретению специализированного автомобильного транспорта  для осуществления пассажирских перевозок для обеспечения доступной среды для инвалидов и других маломобильных групп населения;</t>
  </si>
  <si>
    <t xml:space="preserve"> </t>
  </si>
  <si>
    <t>Прохождение экспетризы достоверности определения сметной стоимости</t>
  </si>
  <si>
    <t>1.4.</t>
  </si>
  <si>
    <t>Организация транспортного обслуживания населения на пассажирских муниципальных маршрутах автомобильного транспорта</t>
  </si>
  <si>
    <t>Возмещение затрат;   ООО "Фаркоп",   ИП Илатовский,   ИП Симонцев</t>
  </si>
  <si>
    <t xml:space="preserve">к муниципальной программе 
«Развитие транспортной системы Устьянского района»
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</si>
  <si>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</si>
  <si>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2022-25</t>
  </si>
  <si>
    <t>Возмещение затрат перевозчикам</t>
  </si>
  <si>
    <t>2.9.</t>
  </si>
  <si>
    <t>Ремонт дороги «Лойга-Кизема» круглогодичного действия</t>
  </si>
  <si>
    <t>2.10.</t>
  </si>
  <si>
    <t xml:space="preserve">Капитальный ремонт моста через речку Сереж на автомобильной дороге п. Илеза — д. Митинская 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</si>
  <si>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</si>
  <si>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2.11.</t>
  </si>
  <si>
    <t>Асфальтирование автомобильной дороги общего пользования местного значения с.Малодоры,  ул Центральная, протяженностью  300 метров</t>
  </si>
  <si>
    <t>Администрация МО «Устьянский муниципальный округ» (далее Администрация)</t>
  </si>
  <si>
    <t xml:space="preserve">Администрация </t>
  </si>
  <si>
    <t>МБ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</si>
  <si>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</si>
  <si>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Разработка ПСД по каптальному ремонту моста через р. Сереж на автомобильной дороге п. Илеза - д. Митинская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</si>
  <si>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</si>
  <si>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Оплата за прохождение экспретизы проверки достоверности определения сметной стоимости ПСД</t>
  </si>
  <si>
    <t>Паспортизация 100 км автомобильных дорог,обустройство дорог, проектирование</t>
  </si>
  <si>
    <t xml:space="preserve">Ремонт моста через р. Волюга на автомобильной дороге д. Щапинская - д. Щипцово 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</si>
  <si>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</si>
  <si>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</si>
  <si>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</si>
  <si>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</si>
  <si>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835,9 км 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</si>
  <si>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747,5 км 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</si>
  <si>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</si>
  <si>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округе Архангельской области</t>
    </r>
  </si>
  <si>
    <t>«Развитие транспортной системы Устьянского муниципального округа»</t>
  </si>
  <si>
    <t>2.6.1.</t>
  </si>
  <si>
    <t>2.6.2.</t>
  </si>
  <si>
    <t>2.6.3.</t>
  </si>
  <si>
    <r>
  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</si>
  <si>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2.12.</t>
  </si>
  <si>
    <t>2.13.</t>
  </si>
  <si>
    <t>2.14.</t>
  </si>
  <si>
    <t>2.15.</t>
  </si>
  <si>
    <t>2.16.</t>
  </si>
  <si>
    <t>«Развитие транспортной системы Устьянскогомуниципального округа»</t>
  </si>
  <si>
    <t>Приложение № 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</si>
</sst>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01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11" fillId="3" borderId="0" xfId="0" applyNumberFormat="1" applyFont="1" applyFill="1"/>
    <xf numFmtId="4" fontId="4" fillId="0" borderId="5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51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61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top" wrapText="1"/>
    </xf>
    <xf numFmtId="0" fontId="12" fillId="0" borderId="60" xfId="0" applyFont="1" applyFill="1" applyBorder="1" applyAlignment="1">
      <alignment vertical="top" wrapText="1"/>
    </xf>
    <xf numFmtId="0" fontId="12" fillId="0" borderId="59" xfId="0" applyFont="1" applyFill="1" applyBorder="1" applyAlignment="1">
      <alignment vertical="top" wrapText="1"/>
    </xf>
    <xf numFmtId="0" fontId="19" fillId="0" borderId="58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5" fillId="0" borderId="60" xfId="0" applyFont="1" applyFill="1" applyBorder="1"/>
    <xf numFmtId="0" fontId="10" fillId="0" borderId="43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9" fillId="0" borderId="5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5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/>
    </xf>
    <xf numFmtId="0" fontId="12" fillId="0" borderId="57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5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" fillId="0" borderId="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9" fillId="0" borderId="4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4" fontId="6" fillId="0" borderId="52" xfId="0" applyNumberFormat="1" applyFont="1" applyFill="1" applyBorder="1" applyAlignment="1">
      <alignment horizontal="center" vertical="top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16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38" xfId="0" applyFont="1" applyFill="1" applyBorder="1" applyAlignment="1"/>
    <xf numFmtId="0" fontId="0" fillId="0" borderId="2" xfId="0" applyBorder="1" applyAlignment="1"/>
    <xf numFmtId="0" fontId="5" fillId="0" borderId="38" xfId="0" applyFont="1" applyFill="1" applyBorder="1" applyAlignment="1"/>
    <xf numFmtId="0" fontId="12" fillId="0" borderId="3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/>
    </xf>
    <xf numFmtId="0" fontId="6" fillId="2" borderId="68" xfId="0" applyFont="1" applyFill="1" applyBorder="1" applyAlignment="1">
      <alignment horizontal="center" vertical="top"/>
    </xf>
    <xf numFmtId="16" fontId="12" fillId="0" borderId="1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16" fontId="12" fillId="0" borderId="64" xfId="0" applyNumberFormat="1" applyFont="1" applyFill="1" applyBorder="1" applyAlignment="1">
      <alignment horizontal="center" vertical="top" wrapText="1"/>
    </xf>
    <xf numFmtId="16" fontId="12" fillId="0" borderId="65" xfId="0" applyNumberFormat="1" applyFont="1" applyFill="1" applyBorder="1" applyAlignment="1">
      <alignment horizontal="center" vertical="top" wrapText="1"/>
    </xf>
    <xf numFmtId="16" fontId="12" fillId="0" borderId="67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17"/>
  <sheetViews>
    <sheetView tabSelected="1" view="pageBreakPreview" topLeftCell="A51" zoomScale="90" zoomScaleNormal="100" zoomScaleSheetLayoutView="90" zoomScalePageLayoutView="60" workbookViewId="0">
      <selection activeCell="P208" sqref="P208"/>
    </sheetView>
  </sheetViews>
  <sheetFormatPr defaultRowHeight="15"/>
  <cols>
    <col min="1" max="1" width="7.42578125" customWidth="1"/>
    <col min="2" max="2" width="40.42578125" style="2" customWidth="1"/>
    <col min="3" max="3" width="14.28515625" style="2" customWidth="1"/>
    <col min="4" max="5" width="10.7109375" style="2" customWidth="1"/>
    <col min="6" max="6" width="20.85546875" customWidth="1"/>
    <col min="7" max="7" width="17.85546875" style="156" customWidth="1"/>
    <col min="8" max="8" width="16.42578125" style="156" customWidth="1"/>
    <col min="9" max="9" width="16.85546875" style="168" customWidth="1"/>
    <col min="10" max="10" width="16.85546875" style="174" customWidth="1"/>
    <col min="11" max="11" width="17.28515625" style="174" customWidth="1"/>
    <col min="12" max="13" width="19" style="168" customWidth="1"/>
    <col min="14" max="14" width="35.7109375" style="3" customWidth="1"/>
    <col min="15" max="15" width="13.140625" bestFit="1" customWidth="1"/>
    <col min="16" max="16" width="11.140625" bestFit="1" customWidth="1"/>
  </cols>
  <sheetData>
    <row r="1" spans="1:14" ht="0.75" customHeight="1">
      <c r="F1" s="4"/>
      <c r="G1" s="151"/>
      <c r="H1" s="151"/>
      <c r="I1" s="159"/>
      <c r="J1" s="169"/>
      <c r="K1" s="169"/>
      <c r="L1" s="159"/>
      <c r="M1" s="159"/>
      <c r="N1" s="8"/>
    </row>
    <row r="2" spans="1:14" ht="15" hidden="1" customHeight="1" thickBot="1">
      <c r="F2" s="4"/>
      <c r="G2" s="151"/>
      <c r="H2" s="151"/>
      <c r="I2" s="159"/>
      <c r="J2" s="169"/>
      <c r="K2" s="169"/>
      <c r="L2" s="159"/>
      <c r="M2" s="159"/>
      <c r="N2" s="8"/>
    </row>
    <row r="3" spans="1:14" ht="15" hidden="1" customHeight="1" thickBot="1">
      <c r="F3" s="4"/>
      <c r="G3" s="151"/>
      <c r="H3" s="151"/>
      <c r="I3" s="159"/>
      <c r="J3" s="169"/>
      <c r="K3" s="169"/>
      <c r="L3" s="159"/>
      <c r="M3" s="159"/>
      <c r="N3" s="8"/>
    </row>
    <row r="4" spans="1:14" ht="15" hidden="1" customHeight="1" thickBot="1">
      <c r="F4" s="4"/>
      <c r="G4" s="151"/>
      <c r="H4" s="151"/>
      <c r="I4" s="159"/>
      <c r="J4" s="169"/>
      <c r="K4" s="169"/>
      <c r="L4" s="159"/>
      <c r="M4" s="159"/>
      <c r="N4" s="8"/>
    </row>
    <row r="5" spans="1:14" ht="15" hidden="1" customHeight="1" thickBot="1">
      <c r="F5" s="6"/>
      <c r="G5" s="152"/>
      <c r="H5" s="152"/>
      <c r="I5" s="160"/>
      <c r="J5" s="170"/>
      <c r="K5" s="170"/>
      <c r="L5" s="160"/>
      <c r="M5" s="160"/>
      <c r="N5" s="9"/>
    </row>
    <row r="6" spans="1:14" ht="15" hidden="1" customHeight="1" thickBot="1">
      <c r="F6" s="6"/>
      <c r="G6" s="152"/>
      <c r="H6" s="152"/>
      <c r="I6" s="160"/>
      <c r="J6" s="170"/>
      <c r="K6" s="170"/>
      <c r="L6" s="160"/>
      <c r="M6" s="160"/>
      <c r="N6" s="10"/>
    </row>
    <row r="7" spans="1:14" ht="15" customHeight="1">
      <c r="A7" s="37"/>
      <c r="B7" s="38"/>
      <c r="C7" s="38"/>
      <c r="D7" s="38"/>
      <c r="E7" s="38"/>
      <c r="F7" s="33"/>
      <c r="G7" s="152"/>
      <c r="H7" s="152"/>
      <c r="I7" s="273"/>
      <c r="J7" s="273"/>
      <c r="K7" s="273"/>
      <c r="L7" s="273"/>
      <c r="M7" s="273"/>
      <c r="N7" s="273"/>
    </row>
    <row r="8" spans="1:14" ht="15" customHeight="1">
      <c r="A8" s="32"/>
      <c r="B8" s="100"/>
      <c r="C8" s="100"/>
      <c r="D8" s="101"/>
      <c r="E8" s="101"/>
      <c r="F8" s="101"/>
      <c r="G8" s="38"/>
      <c r="H8" s="38"/>
      <c r="I8" s="38"/>
      <c r="J8" s="171"/>
      <c r="K8" s="171"/>
      <c r="L8" s="38"/>
      <c r="M8" s="38"/>
      <c r="N8" s="180" t="s">
        <v>127</v>
      </c>
    </row>
    <row r="9" spans="1:14" ht="15" customHeight="1">
      <c r="A9" s="32"/>
      <c r="B9" s="97"/>
      <c r="C9" s="97"/>
      <c r="D9" s="98"/>
      <c r="E9" s="98"/>
      <c r="F9" s="98"/>
      <c r="G9" s="38"/>
      <c r="H9" s="38"/>
      <c r="I9" s="38"/>
      <c r="J9" s="171"/>
      <c r="K9" s="171"/>
      <c r="L9" s="38"/>
      <c r="M9" s="38"/>
      <c r="N9" s="126" t="s">
        <v>88</v>
      </c>
    </row>
    <row r="10" spans="1:14" ht="15" customHeight="1">
      <c r="A10" s="32"/>
      <c r="B10" s="38"/>
      <c r="C10" s="38"/>
      <c r="D10" s="7" t="s">
        <v>83</v>
      </c>
      <c r="E10" s="7"/>
      <c r="F10" s="99"/>
      <c r="G10" s="153"/>
      <c r="H10" s="153"/>
      <c r="I10" s="153"/>
      <c r="J10" s="172"/>
      <c r="K10" s="172"/>
      <c r="L10" s="250" t="s">
        <v>126</v>
      </c>
      <c r="M10" s="250"/>
      <c r="N10" s="251"/>
    </row>
    <row r="11" spans="1:14" ht="15" customHeight="1">
      <c r="A11" s="32"/>
      <c r="B11" s="38"/>
      <c r="C11" s="38"/>
      <c r="D11" s="7"/>
      <c r="E11" s="7"/>
      <c r="F11" s="99"/>
      <c r="G11" s="153"/>
      <c r="H11" s="153"/>
      <c r="I11" s="153"/>
      <c r="J11" s="172"/>
      <c r="K11" s="172"/>
      <c r="L11" s="153"/>
      <c r="M11" s="153"/>
      <c r="N11" s="4"/>
    </row>
    <row r="12" spans="1:14" ht="15" customHeight="1" thickBot="1">
      <c r="A12" s="32"/>
      <c r="B12" s="38"/>
      <c r="C12" s="38"/>
      <c r="D12" s="7"/>
      <c r="E12" s="7"/>
      <c r="F12" s="99"/>
      <c r="G12" s="153"/>
      <c r="H12" s="153"/>
      <c r="I12" s="153"/>
      <c r="J12" s="172"/>
      <c r="K12" s="172"/>
      <c r="L12" s="153"/>
      <c r="M12" s="153"/>
      <c r="N12" s="99"/>
    </row>
    <row r="13" spans="1:14" ht="15.75">
      <c r="A13" s="287" t="s">
        <v>0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9"/>
      <c r="N13" s="290"/>
    </row>
    <row r="14" spans="1:14" ht="15.75">
      <c r="A14" s="306" t="s">
        <v>79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8"/>
      <c r="N14" s="309"/>
    </row>
    <row r="15" spans="1:14" ht="15.75">
      <c r="A15" s="306" t="s">
        <v>116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8"/>
      <c r="N15" s="309"/>
    </row>
    <row r="16" spans="1:14" ht="13.5" customHeight="1">
      <c r="A16" s="310" t="s">
        <v>1</v>
      </c>
      <c r="B16" s="311" t="s">
        <v>26</v>
      </c>
      <c r="C16" s="283" t="s">
        <v>77</v>
      </c>
      <c r="D16" s="283" t="s">
        <v>78</v>
      </c>
      <c r="E16" s="283" t="s">
        <v>81</v>
      </c>
      <c r="F16" s="284" t="s">
        <v>2</v>
      </c>
      <c r="G16" s="369" t="s">
        <v>3</v>
      </c>
      <c r="H16" s="370"/>
      <c r="I16" s="370"/>
      <c r="J16" s="370"/>
      <c r="K16" s="370"/>
      <c r="L16" s="370"/>
      <c r="M16" s="179"/>
      <c r="N16" s="280" t="s">
        <v>80</v>
      </c>
    </row>
    <row r="17" spans="1:14" ht="15.75">
      <c r="A17" s="310"/>
      <c r="B17" s="312"/>
      <c r="C17" s="283"/>
      <c r="D17" s="283"/>
      <c r="E17" s="283"/>
      <c r="F17" s="284"/>
      <c r="G17" s="283" t="s">
        <v>6</v>
      </c>
      <c r="H17" s="140"/>
      <c r="I17" s="284"/>
      <c r="J17" s="284"/>
      <c r="K17" s="284"/>
      <c r="L17" s="284"/>
      <c r="M17" s="140"/>
      <c r="N17" s="281"/>
    </row>
    <row r="18" spans="1:14" ht="15.75">
      <c r="A18" s="310"/>
      <c r="B18" s="313"/>
      <c r="C18" s="283"/>
      <c r="D18" s="283"/>
      <c r="E18" s="283"/>
      <c r="F18" s="284"/>
      <c r="G18" s="283"/>
      <c r="H18" s="140">
        <v>2020</v>
      </c>
      <c r="I18" s="140">
        <v>2021</v>
      </c>
      <c r="J18" s="141">
        <v>2022</v>
      </c>
      <c r="K18" s="140">
        <v>2023</v>
      </c>
      <c r="L18" s="140">
        <v>2024</v>
      </c>
      <c r="M18" s="140">
        <v>2025</v>
      </c>
      <c r="N18" s="282"/>
    </row>
    <row r="19" spans="1:14" ht="15.75">
      <c r="A19" s="39">
        <v>1</v>
      </c>
      <c r="B19" s="40">
        <v>2</v>
      </c>
      <c r="C19" s="74">
        <v>3</v>
      </c>
      <c r="D19" s="40">
        <v>3</v>
      </c>
      <c r="E19" s="74">
        <v>3</v>
      </c>
      <c r="F19" s="41">
        <v>4</v>
      </c>
      <c r="G19" s="74">
        <v>5</v>
      </c>
      <c r="H19" s="74"/>
      <c r="I19" s="74">
        <v>7</v>
      </c>
      <c r="J19" s="138"/>
      <c r="K19" s="74"/>
      <c r="L19" s="74"/>
      <c r="M19" s="74"/>
      <c r="N19" s="42">
        <v>11</v>
      </c>
    </row>
    <row r="20" spans="1:14" s="11" customFormat="1" ht="15.75" customHeight="1" thickBot="1">
      <c r="A20" s="291" t="s">
        <v>114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3"/>
    </row>
    <row r="21" spans="1:14" s="17" customFormat="1" ht="41.25" customHeight="1" thickBot="1">
      <c r="A21" s="377" t="s">
        <v>7</v>
      </c>
      <c r="B21" s="375" t="s">
        <v>8</v>
      </c>
      <c r="C21" s="181" t="s">
        <v>99</v>
      </c>
      <c r="D21" s="181"/>
      <c r="E21" s="181" t="s">
        <v>90</v>
      </c>
      <c r="F21" s="121" t="s">
        <v>10</v>
      </c>
      <c r="G21" s="14">
        <f>SUM(H21:M21)</f>
        <v>26335525.16</v>
      </c>
      <c r="H21" s="14">
        <f>H22+H23+H24</f>
        <v>2001137.84</v>
      </c>
      <c r="I21" s="14">
        <v>2272430.84</v>
      </c>
      <c r="J21" s="14">
        <f>J22+J23+J24</f>
        <v>7056128.1400000006</v>
      </c>
      <c r="K21" s="14">
        <f>K22+K23+K24</f>
        <v>9505828.3399999999</v>
      </c>
      <c r="L21" s="14">
        <v>3300000</v>
      </c>
      <c r="M21" s="14">
        <v>2200000</v>
      </c>
      <c r="N21" s="294" t="s">
        <v>91</v>
      </c>
    </row>
    <row r="22" spans="1:14" s="17" customFormat="1" ht="30.75" customHeight="1" thickBot="1">
      <c r="A22" s="378"/>
      <c r="B22" s="376"/>
      <c r="C22" s="181"/>
      <c r="D22" s="181"/>
      <c r="E22" s="181"/>
      <c r="F22" s="122" t="s">
        <v>11</v>
      </c>
      <c r="G22" s="14">
        <f t="shared" ref="G22:G37" si="0"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ref="L22:M22" si="1">L27+L35</f>
        <v>0</v>
      </c>
      <c r="M22" s="19">
        <f t="shared" si="1"/>
        <v>0</v>
      </c>
      <c r="N22" s="295"/>
    </row>
    <row r="23" spans="1:14" s="17" customFormat="1" ht="33.75" customHeight="1" thickBot="1">
      <c r="A23" s="378"/>
      <c r="B23" s="376"/>
      <c r="C23" s="181"/>
      <c r="D23" s="181"/>
      <c r="E23" s="181"/>
      <c r="F23" s="123" t="s">
        <v>12</v>
      </c>
      <c r="G23" s="14">
        <f t="shared" si="0"/>
        <v>11874108.58</v>
      </c>
      <c r="H23" s="19">
        <f>H28+H36</f>
        <v>0</v>
      </c>
      <c r="I23" s="19">
        <v>0</v>
      </c>
      <c r="J23" s="19">
        <f>J41</f>
        <v>4269445.91</v>
      </c>
      <c r="K23" s="19">
        <v>7604662.6699999999</v>
      </c>
      <c r="L23" s="19">
        <f>L28+L36</f>
        <v>0</v>
      </c>
      <c r="M23" s="19">
        <f>M28+M36</f>
        <v>0</v>
      </c>
      <c r="N23" s="295"/>
    </row>
    <row r="24" spans="1:14" s="17" customFormat="1" ht="36" customHeight="1" thickBot="1">
      <c r="A24" s="378"/>
      <c r="B24" s="376"/>
      <c r="C24" s="181"/>
      <c r="D24" s="181"/>
      <c r="E24" s="181"/>
      <c r="F24" s="123" t="s">
        <v>13</v>
      </c>
      <c r="G24" s="14">
        <f>SUM(H24:M24)</f>
        <v>14461416.58</v>
      </c>
      <c r="H24" s="19">
        <v>2001137.84</v>
      </c>
      <c r="I24" s="14">
        <v>2272430.84</v>
      </c>
      <c r="J24" s="14">
        <f>J26+J42</f>
        <v>2786682.23</v>
      </c>
      <c r="K24" s="14">
        <v>1901165.67</v>
      </c>
      <c r="L24" s="14">
        <v>3300000</v>
      </c>
      <c r="M24" s="14">
        <v>2200000</v>
      </c>
      <c r="N24" s="295"/>
    </row>
    <row r="25" spans="1:14" ht="26.25" hidden="1" customHeight="1" thickBot="1">
      <c r="A25" s="81"/>
      <c r="B25" s="23"/>
      <c r="C25" s="181"/>
      <c r="D25" s="181"/>
      <c r="E25" s="181"/>
      <c r="F25" s="124" t="s">
        <v>30</v>
      </c>
      <c r="G25" s="14">
        <f t="shared" si="0"/>
        <v>0</v>
      </c>
      <c r="H25" s="30"/>
      <c r="I25" s="30"/>
      <c r="J25" s="30"/>
      <c r="K25" s="30"/>
      <c r="L25" s="30"/>
      <c r="M25" s="30"/>
      <c r="N25" s="296"/>
    </row>
    <row r="26" spans="1:14" ht="20.25" customHeight="1" thickBot="1">
      <c r="A26" s="379" t="s">
        <v>14</v>
      </c>
      <c r="B26" s="346" t="s">
        <v>35</v>
      </c>
      <c r="C26" s="181"/>
      <c r="D26" s="181"/>
      <c r="E26" s="181"/>
      <c r="F26" s="113" t="s">
        <v>10</v>
      </c>
      <c r="G26" s="14">
        <f>SUM(H26:M26)</f>
        <v>11242551.6</v>
      </c>
      <c r="H26" s="19">
        <v>2001137.84</v>
      </c>
      <c r="I26" s="14">
        <v>2022093</v>
      </c>
      <c r="J26" s="14">
        <v>1719320.76</v>
      </c>
      <c r="K26" s="14">
        <v>0</v>
      </c>
      <c r="L26" s="14">
        <v>3300000</v>
      </c>
      <c r="M26" s="14">
        <v>2200000</v>
      </c>
      <c r="N26" s="294" t="s">
        <v>31</v>
      </c>
    </row>
    <row r="27" spans="1:14" ht="23.25" customHeight="1" thickBot="1">
      <c r="A27" s="380"/>
      <c r="B27" s="347"/>
      <c r="C27" s="181"/>
      <c r="D27" s="181"/>
      <c r="E27" s="181"/>
      <c r="F27" s="103" t="s">
        <v>15</v>
      </c>
      <c r="G27" s="14">
        <f>SUM(H27:L27)</f>
        <v>0</v>
      </c>
      <c r="H27" s="36">
        <v>0</v>
      </c>
      <c r="I27" s="19">
        <v>0</v>
      </c>
      <c r="J27" s="19">
        <v>0</v>
      </c>
      <c r="K27" s="19">
        <v>0</v>
      </c>
      <c r="L27" s="36">
        <v>0</v>
      </c>
      <c r="M27" s="36">
        <v>0</v>
      </c>
      <c r="N27" s="295"/>
    </row>
    <row r="28" spans="1:14" ht="23.25" customHeight="1" thickBot="1">
      <c r="A28" s="380"/>
      <c r="B28" s="347"/>
      <c r="C28" s="181"/>
      <c r="D28" s="181"/>
      <c r="E28" s="181"/>
      <c r="F28" s="104" t="s">
        <v>16</v>
      </c>
      <c r="G28" s="14">
        <f t="shared" si="0"/>
        <v>0</v>
      </c>
      <c r="H28" s="21">
        <v>0</v>
      </c>
      <c r="I28" s="19">
        <v>0</v>
      </c>
      <c r="J28" s="19">
        <v>0</v>
      </c>
      <c r="K28" s="19">
        <v>0</v>
      </c>
      <c r="L28" s="21">
        <v>0</v>
      </c>
      <c r="M28" s="21">
        <v>0</v>
      </c>
      <c r="N28" s="295"/>
    </row>
    <row r="29" spans="1:14" ht="69.75" customHeight="1" thickBot="1">
      <c r="A29" s="381"/>
      <c r="B29" s="348"/>
      <c r="C29" s="181"/>
      <c r="D29" s="181"/>
      <c r="E29" s="181"/>
      <c r="F29" s="125" t="s">
        <v>17</v>
      </c>
      <c r="G29" s="14">
        <f>SUM(H29:M29)</f>
        <v>11242551.6</v>
      </c>
      <c r="H29" s="19">
        <v>2001137.84</v>
      </c>
      <c r="I29" s="14">
        <v>2022093</v>
      </c>
      <c r="J29" s="14">
        <v>1719320.76</v>
      </c>
      <c r="K29" s="14">
        <v>0</v>
      </c>
      <c r="L29" s="14">
        <v>3300000</v>
      </c>
      <c r="M29" s="14">
        <v>2200000</v>
      </c>
      <c r="N29" s="296"/>
    </row>
    <row r="30" spans="1:14" ht="38.25" customHeight="1" thickBot="1">
      <c r="A30" s="382" t="s">
        <v>18</v>
      </c>
      <c r="B30" s="342" t="s">
        <v>82</v>
      </c>
      <c r="C30" s="181"/>
      <c r="D30" s="181"/>
      <c r="E30" s="181"/>
      <c r="F30" s="113" t="s">
        <v>10</v>
      </c>
      <c r="G30" s="14">
        <f t="shared" ref="G30:G33" si="2">SUM(H30:L30)</f>
        <v>226337.84</v>
      </c>
      <c r="H30" s="14">
        <v>0</v>
      </c>
      <c r="I30" s="14">
        <v>226337.84</v>
      </c>
      <c r="J30" s="14">
        <v>0</v>
      </c>
      <c r="K30" s="14">
        <v>0</v>
      </c>
      <c r="L30" s="14">
        <v>0</v>
      </c>
      <c r="M30" s="14">
        <v>0</v>
      </c>
      <c r="N30" s="294" t="s">
        <v>87</v>
      </c>
    </row>
    <row r="31" spans="1:14" ht="38.25" customHeight="1" thickBot="1">
      <c r="A31" s="383"/>
      <c r="B31" s="343"/>
      <c r="C31" s="181"/>
      <c r="D31" s="181"/>
      <c r="E31" s="181"/>
      <c r="F31" s="103" t="s">
        <v>15</v>
      </c>
      <c r="G31" s="14">
        <f t="shared" si="2"/>
        <v>0</v>
      </c>
      <c r="H31" s="36">
        <v>0</v>
      </c>
      <c r="I31" s="19">
        <v>0</v>
      </c>
      <c r="J31" s="19">
        <f>J37+J45</f>
        <v>0</v>
      </c>
      <c r="K31" s="19">
        <f>K37+K45</f>
        <v>0</v>
      </c>
      <c r="L31" s="36">
        <v>0</v>
      </c>
      <c r="M31" s="36">
        <v>0</v>
      </c>
      <c r="N31" s="372"/>
    </row>
    <row r="32" spans="1:14" ht="38.25" customHeight="1" thickBot="1">
      <c r="A32" s="383"/>
      <c r="B32" s="343"/>
      <c r="C32" s="181"/>
      <c r="D32" s="181"/>
      <c r="E32" s="181"/>
      <c r="F32" s="105" t="s">
        <v>16</v>
      </c>
      <c r="G32" s="93">
        <f t="shared" si="2"/>
        <v>0</v>
      </c>
      <c r="H32" s="143">
        <v>0</v>
      </c>
      <c r="I32" s="161">
        <v>0</v>
      </c>
      <c r="J32" s="161">
        <v>0</v>
      </c>
      <c r="K32" s="161">
        <v>0</v>
      </c>
      <c r="L32" s="143">
        <v>0</v>
      </c>
      <c r="M32" s="143">
        <v>0</v>
      </c>
      <c r="N32" s="372"/>
    </row>
    <row r="33" spans="1:14" ht="38.25" customHeight="1" thickBot="1">
      <c r="A33" s="384"/>
      <c r="B33" s="343"/>
      <c r="C33" s="181"/>
      <c r="D33" s="181"/>
      <c r="E33" s="181"/>
      <c r="F33" s="104" t="s">
        <v>17</v>
      </c>
      <c r="G33" s="15">
        <f t="shared" si="2"/>
        <v>226337.84</v>
      </c>
      <c r="H33" s="15">
        <v>0</v>
      </c>
      <c r="I33" s="14">
        <v>226337.84</v>
      </c>
      <c r="J33" s="14">
        <v>0</v>
      </c>
      <c r="K33" s="14">
        <v>0</v>
      </c>
      <c r="L33" s="14">
        <v>0</v>
      </c>
      <c r="M33" s="14">
        <v>0</v>
      </c>
      <c r="N33" s="372"/>
    </row>
    <row r="34" spans="1:14" ht="23.25" customHeight="1" thickBot="1">
      <c r="A34" s="371" t="s">
        <v>54</v>
      </c>
      <c r="B34" s="345" t="s">
        <v>53</v>
      </c>
      <c r="C34" s="181"/>
      <c r="D34" s="181"/>
      <c r="E34" s="181"/>
      <c r="F34" s="113" t="s">
        <v>10</v>
      </c>
      <c r="G34" s="14">
        <f t="shared" si="0"/>
        <v>24000</v>
      </c>
      <c r="H34" s="14">
        <f>H35+H36+H38</f>
        <v>0</v>
      </c>
      <c r="I34" s="14">
        <v>24000</v>
      </c>
      <c r="J34" s="14">
        <v>0</v>
      </c>
      <c r="K34" s="14">
        <v>0</v>
      </c>
      <c r="L34" s="137">
        <v>0</v>
      </c>
      <c r="M34" s="137">
        <v>0</v>
      </c>
      <c r="N34" s="345" t="s">
        <v>72</v>
      </c>
    </row>
    <row r="35" spans="1:14" ht="23.25" customHeight="1" thickBot="1">
      <c r="A35" s="371"/>
      <c r="B35" s="345"/>
      <c r="C35" s="181"/>
      <c r="D35" s="181"/>
      <c r="E35" s="181"/>
      <c r="F35" s="103" t="s">
        <v>15</v>
      </c>
      <c r="G35" s="14">
        <f t="shared" si="0"/>
        <v>0</v>
      </c>
      <c r="H35" s="36">
        <v>0</v>
      </c>
      <c r="I35" s="19">
        <f t="shared" ref="I35:K35" si="3">I45+I49</f>
        <v>0</v>
      </c>
      <c r="J35" s="19">
        <f t="shared" si="3"/>
        <v>0</v>
      </c>
      <c r="K35" s="19">
        <f t="shared" si="3"/>
        <v>0</v>
      </c>
      <c r="L35" s="133">
        <v>0</v>
      </c>
      <c r="M35" s="133">
        <v>0</v>
      </c>
      <c r="N35" s="345"/>
    </row>
    <row r="36" spans="1:14" ht="23.25" customHeight="1" thickBot="1">
      <c r="A36" s="371"/>
      <c r="B36" s="345"/>
      <c r="C36" s="181"/>
      <c r="D36" s="181"/>
      <c r="E36" s="181"/>
      <c r="F36" s="105" t="s">
        <v>16</v>
      </c>
      <c r="G36" s="93">
        <f t="shared" si="0"/>
        <v>0</v>
      </c>
      <c r="H36" s="143">
        <v>0</v>
      </c>
      <c r="I36" s="161">
        <v>0</v>
      </c>
      <c r="J36" s="161">
        <v>0</v>
      </c>
      <c r="K36" s="161">
        <v>0</v>
      </c>
      <c r="L36" s="148">
        <v>0</v>
      </c>
      <c r="M36" s="148">
        <v>0</v>
      </c>
      <c r="N36" s="345"/>
    </row>
    <row r="37" spans="1:14" ht="42" customHeight="1" thickBot="1">
      <c r="A37" s="371"/>
      <c r="B37" s="345"/>
      <c r="C37" s="181"/>
      <c r="D37" s="181"/>
      <c r="E37" s="181"/>
      <c r="F37" s="104" t="s">
        <v>17</v>
      </c>
      <c r="G37" s="15">
        <f t="shared" si="0"/>
        <v>24000</v>
      </c>
      <c r="H37" s="21">
        <v>0</v>
      </c>
      <c r="I37" s="14">
        <v>24000</v>
      </c>
      <c r="J37" s="14">
        <v>0</v>
      </c>
      <c r="K37" s="14">
        <v>0</v>
      </c>
      <c r="L37" s="137">
        <v>0</v>
      </c>
      <c r="M37" s="137">
        <v>0</v>
      </c>
      <c r="N37" s="345"/>
    </row>
    <row r="38" spans="1:14" ht="45.75" hidden="1" customHeight="1" thickBot="1">
      <c r="A38" s="81"/>
      <c r="B38" s="82"/>
      <c r="C38" s="65"/>
      <c r="D38" s="65"/>
      <c r="E38" s="65"/>
      <c r="F38" s="83" t="s">
        <v>30</v>
      </c>
      <c r="G38" s="154"/>
      <c r="H38" s="157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4"/>
    </row>
    <row r="39" spans="1:14" ht="23.25" customHeight="1" thickBot="1">
      <c r="A39" s="371" t="s">
        <v>85</v>
      </c>
      <c r="B39" s="345" t="s">
        <v>86</v>
      </c>
      <c r="C39" s="373"/>
      <c r="D39" s="373"/>
      <c r="E39" s="373"/>
      <c r="F39" s="113" t="s">
        <v>10</v>
      </c>
      <c r="G39" s="93">
        <f>SUM(H39:M39)</f>
        <v>14842635.719999999</v>
      </c>
      <c r="H39" s="14">
        <f>H40+H41+H43</f>
        <v>0</v>
      </c>
      <c r="I39" s="14">
        <v>0</v>
      </c>
      <c r="J39" s="14">
        <v>5336807.38</v>
      </c>
      <c r="K39" s="14">
        <v>9505828.3399999999</v>
      </c>
      <c r="L39" s="137">
        <v>0</v>
      </c>
      <c r="M39" s="137">
        <v>0</v>
      </c>
      <c r="N39" s="294" t="s">
        <v>87</v>
      </c>
    </row>
    <row r="40" spans="1:14" ht="23.25" customHeight="1" thickBot="1">
      <c r="A40" s="371"/>
      <c r="B40" s="345"/>
      <c r="C40" s="237"/>
      <c r="D40" s="237"/>
      <c r="E40" s="237"/>
      <c r="F40" s="103" t="s">
        <v>15</v>
      </c>
      <c r="G40" s="14">
        <v>0</v>
      </c>
      <c r="H40" s="36">
        <v>0</v>
      </c>
      <c r="I40" s="19">
        <v>0</v>
      </c>
      <c r="J40" s="19">
        <v>0</v>
      </c>
      <c r="K40" s="19">
        <v>0</v>
      </c>
      <c r="L40" s="133">
        <v>0</v>
      </c>
      <c r="M40" s="133">
        <v>0</v>
      </c>
      <c r="N40" s="372"/>
    </row>
    <row r="41" spans="1:14" ht="23.25" customHeight="1" thickBot="1">
      <c r="A41" s="371"/>
      <c r="B41" s="345"/>
      <c r="C41" s="237"/>
      <c r="D41" s="237"/>
      <c r="E41" s="237"/>
      <c r="F41" s="105" t="s">
        <v>16</v>
      </c>
      <c r="G41" s="93">
        <f>SUM(H41:M41)</f>
        <v>11874108.58</v>
      </c>
      <c r="H41" s="143">
        <v>0</v>
      </c>
      <c r="I41" s="161">
        <v>0</v>
      </c>
      <c r="J41" s="161">
        <v>4269445.91</v>
      </c>
      <c r="K41" s="161">
        <v>7604662.6699999999</v>
      </c>
      <c r="L41" s="148">
        <v>0</v>
      </c>
      <c r="M41" s="148">
        <v>0</v>
      </c>
      <c r="N41" s="372"/>
    </row>
    <row r="42" spans="1:14" ht="42" customHeight="1" thickBot="1">
      <c r="A42" s="371"/>
      <c r="B42" s="345"/>
      <c r="C42" s="374"/>
      <c r="D42" s="374"/>
      <c r="E42" s="374"/>
      <c r="F42" s="104" t="s">
        <v>17</v>
      </c>
      <c r="G42" s="93">
        <f>SUM(H42:M42)</f>
        <v>2968527.1399999997</v>
      </c>
      <c r="H42" s="21">
        <v>0</v>
      </c>
      <c r="I42" s="14">
        <v>0</v>
      </c>
      <c r="J42" s="14">
        <v>1067361.47</v>
      </c>
      <c r="K42" s="14">
        <v>1901165.67</v>
      </c>
      <c r="L42" s="137">
        <v>0</v>
      </c>
      <c r="M42" s="137">
        <v>0</v>
      </c>
      <c r="N42" s="372"/>
    </row>
    <row r="43" spans="1:14" ht="23.25" customHeight="1" thickBot="1">
      <c r="A43" s="363" t="s">
        <v>115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5"/>
    </row>
    <row r="44" spans="1:14" ht="13.5" customHeight="1">
      <c r="A44" s="366" t="s">
        <v>1</v>
      </c>
      <c r="B44" s="301" t="s">
        <v>27</v>
      </c>
      <c r="C44" s="344" t="s">
        <v>77</v>
      </c>
      <c r="D44" s="344" t="s">
        <v>78</v>
      </c>
      <c r="E44" s="344" t="s">
        <v>81</v>
      </c>
      <c r="F44" s="362" t="s">
        <v>2</v>
      </c>
      <c r="G44" s="362" t="s">
        <v>3</v>
      </c>
      <c r="H44" s="362"/>
      <c r="I44" s="362"/>
      <c r="J44" s="362"/>
      <c r="K44" s="362"/>
      <c r="L44" s="362"/>
      <c r="M44" s="139"/>
      <c r="N44" s="358" t="s">
        <v>4</v>
      </c>
    </row>
    <row r="45" spans="1:14" ht="15.75" customHeight="1">
      <c r="A45" s="367"/>
      <c r="B45" s="301" t="s">
        <v>5</v>
      </c>
      <c r="C45" s="344"/>
      <c r="D45" s="344"/>
      <c r="E45" s="344"/>
      <c r="F45" s="361"/>
      <c r="G45" s="344" t="s">
        <v>6</v>
      </c>
      <c r="H45" s="141"/>
      <c r="I45" s="361"/>
      <c r="J45" s="361"/>
      <c r="K45" s="361"/>
      <c r="L45" s="361"/>
      <c r="M45" s="139"/>
      <c r="N45" s="359"/>
    </row>
    <row r="46" spans="1:14" ht="20.25" customHeight="1">
      <c r="A46" s="367"/>
      <c r="B46" s="368"/>
      <c r="C46" s="344"/>
      <c r="D46" s="344"/>
      <c r="E46" s="344"/>
      <c r="F46" s="361"/>
      <c r="G46" s="344"/>
      <c r="H46" s="141">
        <v>2020</v>
      </c>
      <c r="I46" s="141">
        <v>2021</v>
      </c>
      <c r="J46" s="141">
        <v>2022</v>
      </c>
      <c r="K46" s="141">
        <v>2023</v>
      </c>
      <c r="L46" s="141">
        <v>2024</v>
      </c>
      <c r="M46" s="141">
        <v>2025</v>
      </c>
      <c r="N46" s="360"/>
    </row>
    <row r="47" spans="1:14" s="5" customFormat="1" ht="17.25" customHeight="1" thickBot="1">
      <c r="A47" s="76">
        <v>1</v>
      </c>
      <c r="B47" s="75">
        <v>2</v>
      </c>
      <c r="C47" s="75">
        <v>3</v>
      </c>
      <c r="D47" s="75">
        <v>3</v>
      </c>
      <c r="E47" s="75">
        <v>3</v>
      </c>
      <c r="F47" s="85">
        <v>4</v>
      </c>
      <c r="G47" s="142">
        <v>5</v>
      </c>
      <c r="H47" s="142">
        <v>6</v>
      </c>
      <c r="I47" s="142">
        <v>7</v>
      </c>
      <c r="J47" s="142">
        <v>8</v>
      </c>
      <c r="K47" s="142">
        <v>9</v>
      </c>
      <c r="L47" s="142">
        <v>10</v>
      </c>
      <c r="M47" s="142">
        <v>10</v>
      </c>
      <c r="N47" s="77">
        <v>11</v>
      </c>
    </row>
    <row r="48" spans="1:14" s="17" customFormat="1" ht="23.25" customHeight="1" thickBot="1">
      <c r="A48" s="297">
        <v>2</v>
      </c>
      <c r="B48" s="300" t="s">
        <v>28</v>
      </c>
      <c r="C48" s="269"/>
      <c r="D48" s="269"/>
      <c r="E48" s="269"/>
      <c r="F48" s="13" t="s">
        <v>20</v>
      </c>
      <c r="G48" s="14">
        <f>SUM(H48:M48)</f>
        <v>342465610.76999998</v>
      </c>
      <c r="H48" s="14">
        <f>H49+H50+H51+H52</f>
        <v>68975175.670000002</v>
      </c>
      <c r="I48" s="14">
        <f>I49+I50+I51+I52</f>
        <v>37968481.950000003</v>
      </c>
      <c r="J48" s="14">
        <f>J49+J50+J51</f>
        <v>44904972.259999998</v>
      </c>
      <c r="K48" s="14">
        <f>K49+K50+K51+K52</f>
        <v>74140767.890000001</v>
      </c>
      <c r="L48" s="14">
        <f t="shared" ref="L48:M48" si="4">L49+L50+L51+L52</f>
        <v>57310873</v>
      </c>
      <c r="M48" s="14">
        <f t="shared" si="4"/>
        <v>59165340</v>
      </c>
      <c r="N48" s="285"/>
    </row>
    <row r="49" spans="1:15" s="17" customFormat="1" ht="23.25" customHeight="1" thickBot="1">
      <c r="A49" s="298"/>
      <c r="B49" s="301"/>
      <c r="C49" s="270"/>
      <c r="D49" s="270"/>
      <c r="E49" s="270"/>
      <c r="F49" s="80" t="s">
        <v>15</v>
      </c>
      <c r="G49" s="14">
        <f>SUM(H49:L49)</f>
        <v>0</v>
      </c>
      <c r="H49" s="86">
        <f>H60+H54+H138</f>
        <v>0</v>
      </c>
      <c r="I49" s="86">
        <f>I60+I78+I138</f>
        <v>0</v>
      </c>
      <c r="J49" s="86">
        <v>0</v>
      </c>
      <c r="K49" s="86">
        <f>K60+K78+K138</f>
        <v>0</v>
      </c>
      <c r="L49" s="86">
        <f>L60+L78+L138</f>
        <v>0</v>
      </c>
      <c r="M49" s="86">
        <f>M60+M78+M138</f>
        <v>0</v>
      </c>
      <c r="N49" s="286"/>
    </row>
    <row r="50" spans="1:15" s="17" customFormat="1" ht="23.25" customHeight="1" thickBot="1">
      <c r="A50" s="298"/>
      <c r="B50" s="301"/>
      <c r="C50" s="270"/>
      <c r="D50" s="270"/>
      <c r="E50" s="270"/>
      <c r="F50" s="87" t="s">
        <v>16</v>
      </c>
      <c r="G50" s="14">
        <f>SUM(H50:M50)</f>
        <v>51487591</v>
      </c>
      <c r="H50" s="15">
        <f>H55+H61+H139</f>
        <v>25935866</v>
      </c>
      <c r="I50" s="15">
        <f>I55+I61+I139</f>
        <v>5785750</v>
      </c>
      <c r="J50" s="15">
        <v>5870000</v>
      </c>
      <c r="K50" s="15">
        <v>13895975</v>
      </c>
      <c r="L50" s="15">
        <v>0</v>
      </c>
      <c r="M50" s="15">
        <v>0</v>
      </c>
      <c r="N50" s="286"/>
    </row>
    <row r="51" spans="1:15" s="17" customFormat="1" ht="24" customHeight="1" thickBot="1">
      <c r="A51" s="298"/>
      <c r="B51" s="301"/>
      <c r="C51" s="270"/>
      <c r="D51" s="270"/>
      <c r="E51" s="270"/>
      <c r="F51" s="80" t="s">
        <v>101</v>
      </c>
      <c r="G51" s="14">
        <f>SUM(H51:M51)</f>
        <v>286788019.76999998</v>
      </c>
      <c r="H51" s="15">
        <f>H56+H62+H80+H92+H98+H104+H110+H116+H128+H140</f>
        <v>38849309.670000002</v>
      </c>
      <c r="I51" s="15">
        <f>I56+I62+I80+I86+I92+I104+I110+I116+I128+I140</f>
        <v>32182731.949999999</v>
      </c>
      <c r="J51" s="15">
        <v>39034972.259999998</v>
      </c>
      <c r="K51" s="15">
        <v>60244792.890000001</v>
      </c>
      <c r="L51" s="15">
        <v>57310873</v>
      </c>
      <c r="M51" s="15">
        <v>59165340</v>
      </c>
      <c r="N51" s="286"/>
      <c r="O51" s="29"/>
    </row>
    <row r="52" spans="1:15" s="17" customFormat="1" ht="22.5" customHeight="1" thickBot="1">
      <c r="A52" s="299"/>
      <c r="B52" s="302"/>
      <c r="C52" s="271"/>
      <c r="D52" s="271"/>
      <c r="E52" s="271"/>
      <c r="F52" s="88" t="s">
        <v>36</v>
      </c>
      <c r="G52" s="14">
        <f t="shared" ref="G52:G118" si="5">SUM(H52:L52)</f>
        <v>4190000</v>
      </c>
      <c r="H52" s="30">
        <v>4190000</v>
      </c>
      <c r="I52" s="30">
        <f t="shared" ref="I52:M52" si="6">I141</f>
        <v>0</v>
      </c>
      <c r="J52" s="30">
        <f t="shared" si="6"/>
        <v>0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89" t="s">
        <v>34</v>
      </c>
    </row>
    <row r="53" spans="1:15" s="11" customFormat="1" ht="26.25" customHeight="1" thickBot="1">
      <c r="A53" s="211" t="s">
        <v>21</v>
      </c>
      <c r="B53" s="274" t="s">
        <v>58</v>
      </c>
      <c r="C53" s="60"/>
      <c r="D53" s="356"/>
      <c r="E53" s="191"/>
      <c r="F53" s="35" t="s">
        <v>20</v>
      </c>
      <c r="G53" s="14">
        <f t="shared" ref="G53:G58" si="7">SUM(H53:L53)</f>
        <v>360809</v>
      </c>
      <c r="H53" s="14">
        <v>0</v>
      </c>
      <c r="I53" s="92">
        <v>360809</v>
      </c>
      <c r="J53" s="36">
        <v>0</v>
      </c>
      <c r="K53" s="36">
        <v>0</v>
      </c>
      <c r="L53" s="36">
        <v>0</v>
      </c>
      <c r="M53" s="36">
        <v>0</v>
      </c>
      <c r="N53" s="277" t="s">
        <v>106</v>
      </c>
    </row>
    <row r="54" spans="1:15" s="11" customFormat="1" ht="23.25" customHeight="1" thickBot="1">
      <c r="A54" s="212"/>
      <c r="B54" s="275"/>
      <c r="C54" s="61"/>
      <c r="D54" s="262"/>
      <c r="E54" s="349"/>
      <c r="F54" s="51" t="s">
        <v>15</v>
      </c>
      <c r="G54" s="24">
        <f t="shared" si="7"/>
        <v>0</v>
      </c>
      <c r="H54" s="19">
        <v>0</v>
      </c>
      <c r="I54" s="36">
        <v>0</v>
      </c>
      <c r="J54" s="21">
        <v>0</v>
      </c>
      <c r="K54" s="21">
        <v>0</v>
      </c>
      <c r="L54" s="21">
        <v>0</v>
      </c>
      <c r="M54" s="21">
        <v>0</v>
      </c>
      <c r="N54" s="278"/>
    </row>
    <row r="55" spans="1:15" s="11" customFormat="1" ht="23.25" customHeight="1" thickBot="1">
      <c r="A55" s="212"/>
      <c r="B55" s="275"/>
      <c r="C55" s="61"/>
      <c r="D55" s="262"/>
      <c r="E55" s="349"/>
      <c r="F55" s="52" t="s">
        <v>16</v>
      </c>
      <c r="G55" s="14">
        <f t="shared" si="7"/>
        <v>0</v>
      </c>
      <c r="H55" s="15">
        <v>0</v>
      </c>
      <c r="I55" s="21">
        <v>0</v>
      </c>
      <c r="J55" s="143">
        <v>0</v>
      </c>
      <c r="K55" s="143">
        <v>0</v>
      </c>
      <c r="L55" s="143">
        <v>0</v>
      </c>
      <c r="M55" s="143">
        <v>0</v>
      </c>
      <c r="N55" s="278"/>
    </row>
    <row r="56" spans="1:15" s="11" customFormat="1" ht="23.25" customHeight="1" thickBot="1">
      <c r="A56" s="212"/>
      <c r="B56" s="275"/>
      <c r="C56" s="61"/>
      <c r="D56" s="262"/>
      <c r="E56" s="349"/>
      <c r="F56" s="52" t="s">
        <v>17</v>
      </c>
      <c r="G56" s="14">
        <f t="shared" si="7"/>
        <v>360809</v>
      </c>
      <c r="H56" s="30">
        <v>0</v>
      </c>
      <c r="I56" s="92">
        <v>360809</v>
      </c>
      <c r="J56" s="146">
        <f>J55</f>
        <v>0</v>
      </c>
      <c r="K56" s="146">
        <v>0</v>
      </c>
      <c r="L56" s="178">
        <v>0</v>
      </c>
      <c r="M56" s="178">
        <v>0</v>
      </c>
      <c r="N56" s="278"/>
    </row>
    <row r="57" spans="1:15" s="11" customFormat="1" ht="23.25" customHeight="1" thickBot="1">
      <c r="A57" s="212"/>
      <c r="B57" s="275"/>
      <c r="C57" s="62" t="s">
        <v>29</v>
      </c>
      <c r="D57" s="262"/>
      <c r="E57" s="349"/>
      <c r="F57" s="56"/>
      <c r="G57" s="14">
        <f t="shared" si="7"/>
        <v>360809</v>
      </c>
      <c r="H57" s="30">
        <f>H56</f>
        <v>0</v>
      </c>
      <c r="I57" s="21">
        <v>360809</v>
      </c>
      <c r="J57" s="145">
        <f>J56</f>
        <v>0</v>
      </c>
      <c r="K57" s="145">
        <v>0</v>
      </c>
      <c r="L57" s="158">
        <v>0</v>
      </c>
      <c r="M57" s="158">
        <v>0</v>
      </c>
      <c r="N57" s="278"/>
    </row>
    <row r="58" spans="1:15" s="11" customFormat="1" ht="23.25" customHeight="1" thickBot="1">
      <c r="A58" s="212"/>
      <c r="B58" s="276"/>
      <c r="C58" s="63" t="s">
        <v>23</v>
      </c>
      <c r="D58" s="357"/>
      <c r="E58" s="350"/>
      <c r="F58" s="50"/>
      <c r="G58" s="14">
        <f t="shared" si="7"/>
        <v>0</v>
      </c>
      <c r="H58" s="30">
        <v>0</v>
      </c>
      <c r="I58" s="143">
        <v>0</v>
      </c>
      <c r="J58" s="36">
        <v>0</v>
      </c>
      <c r="K58" s="36">
        <v>0</v>
      </c>
      <c r="L58" s="36">
        <v>0</v>
      </c>
      <c r="M58" s="36">
        <v>0</v>
      </c>
      <c r="N58" s="279"/>
    </row>
    <row r="59" spans="1:15" s="12" customFormat="1" ht="23.25" customHeight="1" thickBot="1">
      <c r="A59" s="211" t="s">
        <v>22</v>
      </c>
      <c r="B59" s="390" t="s">
        <v>57</v>
      </c>
      <c r="C59" s="339"/>
      <c r="D59" s="344"/>
      <c r="E59" s="351"/>
      <c r="F59" s="18" t="s">
        <v>20</v>
      </c>
      <c r="G59" s="14">
        <f t="shared" si="5"/>
        <v>20983098.030000001</v>
      </c>
      <c r="H59" s="14">
        <v>12447393.23</v>
      </c>
      <c r="I59" s="15">
        <v>8535704.8000000007</v>
      </c>
      <c r="J59" s="14">
        <v>0</v>
      </c>
      <c r="K59" s="14">
        <v>0</v>
      </c>
      <c r="L59" s="16">
        <v>0</v>
      </c>
      <c r="M59" s="16">
        <v>0</v>
      </c>
      <c r="N59" s="205" t="s">
        <v>62</v>
      </c>
    </row>
    <row r="60" spans="1:15" s="12" customFormat="1" ht="23.25" customHeight="1" thickBot="1">
      <c r="A60" s="212"/>
      <c r="B60" s="391"/>
      <c r="C60" s="340"/>
      <c r="D60" s="344"/>
      <c r="E60" s="352"/>
      <c r="F60" s="43" t="s">
        <v>15</v>
      </c>
      <c r="G60" s="14">
        <f t="shared" si="5"/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6"/>
    </row>
    <row r="61" spans="1:15" s="12" customFormat="1" ht="23.25" customHeight="1" thickBot="1">
      <c r="A61" s="212"/>
      <c r="B61" s="391"/>
      <c r="C61" s="340"/>
      <c r="D61" s="344"/>
      <c r="E61" s="352"/>
      <c r="F61" s="44" t="s">
        <v>16</v>
      </c>
      <c r="G61" s="14">
        <f t="shared" si="5"/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206"/>
    </row>
    <row r="62" spans="1:15" s="12" customFormat="1" ht="23.25" customHeight="1" thickBot="1">
      <c r="A62" s="212"/>
      <c r="B62" s="391"/>
      <c r="C62" s="341"/>
      <c r="D62" s="344"/>
      <c r="E62" s="352"/>
      <c r="F62" s="80" t="s">
        <v>101</v>
      </c>
      <c r="G62" s="14">
        <f t="shared" si="5"/>
        <v>20983098.030000001</v>
      </c>
      <c r="H62" s="14">
        <v>12447393.23</v>
      </c>
      <c r="I62" s="144">
        <v>8535704.8000000007</v>
      </c>
      <c r="J62" s="15">
        <v>0</v>
      </c>
      <c r="K62" s="15">
        <v>0</v>
      </c>
      <c r="L62" s="15">
        <v>0</v>
      </c>
      <c r="M62" s="15">
        <v>0</v>
      </c>
      <c r="N62" s="206"/>
    </row>
    <row r="63" spans="1:15" s="12" customFormat="1" ht="23.25" customHeight="1" thickBot="1">
      <c r="A63" s="212"/>
      <c r="B63" s="391"/>
      <c r="C63" s="110" t="s">
        <v>29</v>
      </c>
      <c r="D63" s="239"/>
      <c r="E63" s="352"/>
      <c r="F63" s="46"/>
      <c r="G63" s="14">
        <f t="shared" si="5"/>
        <v>20983098.030000001</v>
      </c>
      <c r="H63" s="14">
        <v>12447393.23</v>
      </c>
      <c r="I63" s="86">
        <v>8535704.8000000007</v>
      </c>
      <c r="J63" s="15">
        <v>0</v>
      </c>
      <c r="K63" s="15">
        <v>0</v>
      </c>
      <c r="L63" s="15">
        <v>0</v>
      </c>
      <c r="M63" s="15">
        <v>0</v>
      </c>
      <c r="N63" s="206"/>
    </row>
    <row r="64" spans="1:15" s="12" customFormat="1" ht="22.5" customHeight="1" thickBot="1">
      <c r="A64" s="212"/>
      <c r="B64" s="392"/>
      <c r="C64" s="111" t="s">
        <v>23</v>
      </c>
      <c r="D64" s="239"/>
      <c r="E64" s="353"/>
      <c r="F64" s="47"/>
      <c r="G64" s="14">
        <f t="shared" si="5"/>
        <v>11597929.08</v>
      </c>
      <c r="H64" s="30">
        <v>6855853</v>
      </c>
      <c r="I64" s="30">
        <v>4742076.08</v>
      </c>
      <c r="J64" s="15">
        <v>0</v>
      </c>
      <c r="K64" s="15">
        <v>0</v>
      </c>
      <c r="L64" s="15">
        <v>0</v>
      </c>
      <c r="M64" s="15">
        <v>0</v>
      </c>
      <c r="N64" s="389"/>
    </row>
    <row r="65" spans="1:16" s="1" customFormat="1" ht="23.25" customHeight="1" thickBot="1">
      <c r="A65" s="303"/>
      <c r="B65" s="219" t="s">
        <v>59</v>
      </c>
      <c r="C65" s="231"/>
      <c r="D65" s="209"/>
      <c r="E65" s="58"/>
      <c r="F65" s="18" t="s">
        <v>20</v>
      </c>
      <c r="G65" s="14">
        <f t="shared" si="5"/>
        <v>9385168.9500000011</v>
      </c>
      <c r="H65" s="14">
        <f>H69+H70</f>
        <v>5591540.2300000004</v>
      </c>
      <c r="I65" s="14">
        <v>3793628.72</v>
      </c>
      <c r="J65" s="15">
        <v>0</v>
      </c>
      <c r="K65" s="15">
        <v>0</v>
      </c>
      <c r="L65" s="15">
        <v>0</v>
      </c>
      <c r="M65" s="15">
        <v>0</v>
      </c>
      <c r="N65" s="228" t="s">
        <v>44</v>
      </c>
    </row>
    <row r="66" spans="1:16" s="1" customFormat="1" ht="23.25" customHeight="1" thickBot="1">
      <c r="A66" s="303"/>
      <c r="B66" s="220"/>
      <c r="C66" s="232"/>
      <c r="D66" s="239"/>
      <c r="E66" s="354"/>
      <c r="F66" s="51" t="s">
        <v>15</v>
      </c>
      <c r="G66" s="14">
        <f t="shared" si="5"/>
        <v>0</v>
      </c>
      <c r="H66" s="19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229"/>
    </row>
    <row r="67" spans="1:16" s="1" customFormat="1" ht="23.25" customHeight="1" thickBot="1">
      <c r="A67" s="303"/>
      <c r="B67" s="220"/>
      <c r="C67" s="232"/>
      <c r="D67" s="239"/>
      <c r="E67" s="355"/>
      <c r="F67" s="52" t="s">
        <v>16</v>
      </c>
      <c r="G67" s="14">
        <f t="shared" si="5"/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9"/>
      <c r="P67" s="31"/>
    </row>
    <row r="68" spans="1:16" s="1" customFormat="1" ht="23.25" customHeight="1" thickBot="1">
      <c r="A68" s="303"/>
      <c r="B68" s="220"/>
      <c r="C68" s="213"/>
      <c r="D68" s="239"/>
      <c r="E68" s="355"/>
      <c r="F68" s="65" t="s">
        <v>101</v>
      </c>
      <c r="G68" s="14">
        <f t="shared" si="5"/>
        <v>9385168.9500000011</v>
      </c>
      <c r="H68" s="144">
        <f>H69</f>
        <v>5591540.2300000004</v>
      </c>
      <c r="I68" s="86">
        <v>3793628.72</v>
      </c>
      <c r="J68" s="36">
        <v>0</v>
      </c>
      <c r="K68" s="36">
        <v>0</v>
      </c>
      <c r="L68" s="36">
        <v>0</v>
      </c>
      <c r="M68" s="36">
        <v>0</v>
      </c>
      <c r="N68" s="229"/>
    </row>
    <row r="69" spans="1:16" s="11" customFormat="1" ht="23.25" customHeight="1" thickBot="1">
      <c r="A69" s="303"/>
      <c r="B69" s="220"/>
      <c r="C69" s="108" t="s">
        <v>29</v>
      </c>
      <c r="D69" s="239"/>
      <c r="E69" s="355"/>
      <c r="F69" s="49"/>
      <c r="G69" s="14">
        <f t="shared" si="5"/>
        <v>9385168.9500000011</v>
      </c>
      <c r="H69" s="86">
        <v>5591540.2300000004</v>
      </c>
      <c r="I69" s="86">
        <v>3793628.72</v>
      </c>
      <c r="J69" s="21">
        <v>0</v>
      </c>
      <c r="K69" s="21">
        <v>0</v>
      </c>
      <c r="L69" s="21">
        <v>0</v>
      </c>
      <c r="M69" s="21">
        <v>0</v>
      </c>
      <c r="N69" s="229"/>
    </row>
    <row r="70" spans="1:16" s="11" customFormat="1" ht="23.25" customHeight="1" thickBot="1">
      <c r="A70" s="303"/>
      <c r="B70" s="221"/>
      <c r="C70" s="109" t="s">
        <v>23</v>
      </c>
      <c r="D70" s="239"/>
      <c r="E70" s="355"/>
      <c r="F70" s="50"/>
      <c r="G70" s="14">
        <f t="shared" si="5"/>
        <v>0</v>
      </c>
      <c r="H70" s="145">
        <v>0</v>
      </c>
      <c r="I70" s="145">
        <v>0</v>
      </c>
      <c r="J70" s="145">
        <v>0</v>
      </c>
      <c r="K70" s="145">
        <v>0</v>
      </c>
      <c r="L70" s="158">
        <v>0</v>
      </c>
      <c r="M70" s="158">
        <v>0</v>
      </c>
      <c r="N70" s="230"/>
    </row>
    <row r="71" spans="1:16" s="11" customFormat="1" ht="23.25" customHeight="1" thickBot="1">
      <c r="A71" s="304" t="s">
        <v>24</v>
      </c>
      <c r="B71" s="219" t="s">
        <v>74</v>
      </c>
      <c r="C71" s="231"/>
      <c r="D71" s="181"/>
      <c r="E71" s="181"/>
      <c r="F71" s="102" t="s">
        <v>20</v>
      </c>
      <c r="G71" s="14">
        <f t="shared" si="5"/>
        <v>11597929.08</v>
      </c>
      <c r="H71" s="14">
        <f>H72+H73+H74</f>
        <v>6855853</v>
      </c>
      <c r="I71" s="14">
        <v>4742076.08</v>
      </c>
      <c r="J71" s="14">
        <v>0</v>
      </c>
      <c r="K71" s="14">
        <v>0</v>
      </c>
      <c r="L71" s="16">
        <v>0</v>
      </c>
      <c r="M71" s="16">
        <v>0</v>
      </c>
      <c r="N71" s="228" t="s">
        <v>45</v>
      </c>
    </row>
    <row r="72" spans="1:16" s="11" customFormat="1" ht="23.25" customHeight="1" thickBot="1">
      <c r="A72" s="305"/>
      <c r="B72" s="220"/>
      <c r="C72" s="232"/>
      <c r="D72" s="181"/>
      <c r="E72" s="181"/>
      <c r="F72" s="103" t="s">
        <v>15</v>
      </c>
      <c r="G72" s="14">
        <f t="shared" si="5"/>
        <v>0</v>
      </c>
      <c r="H72" s="19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229"/>
    </row>
    <row r="73" spans="1:16" s="11" customFormat="1" ht="23.25" customHeight="1" thickBot="1">
      <c r="A73" s="305"/>
      <c r="B73" s="220"/>
      <c r="C73" s="232"/>
      <c r="D73" s="181"/>
      <c r="E73" s="181"/>
      <c r="F73" s="104" t="s">
        <v>16</v>
      </c>
      <c r="G73" s="14">
        <f t="shared" si="5"/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9"/>
    </row>
    <row r="74" spans="1:16" s="11" customFormat="1" ht="23.25" customHeight="1" thickBot="1">
      <c r="A74" s="305"/>
      <c r="B74" s="220"/>
      <c r="C74" s="213"/>
      <c r="D74" s="181"/>
      <c r="E74" s="181"/>
      <c r="F74" s="65" t="s">
        <v>101</v>
      </c>
      <c r="G74" s="14">
        <f t="shared" si="5"/>
        <v>11597929.08</v>
      </c>
      <c r="H74" s="143">
        <v>6855853</v>
      </c>
      <c r="I74" s="30">
        <v>4742076.08</v>
      </c>
      <c r="J74" s="30">
        <v>0</v>
      </c>
      <c r="K74" s="30">
        <v>0</v>
      </c>
      <c r="L74" s="30">
        <v>0</v>
      </c>
      <c r="M74" s="30">
        <v>0</v>
      </c>
      <c r="N74" s="229"/>
    </row>
    <row r="75" spans="1:16" s="11" customFormat="1" ht="23.25" customHeight="1" thickBot="1">
      <c r="A75" s="305"/>
      <c r="B75" s="220"/>
      <c r="C75" s="108" t="s">
        <v>29</v>
      </c>
      <c r="D75" s="239"/>
      <c r="E75" s="239"/>
      <c r="F75" s="106"/>
      <c r="G75" s="14">
        <f t="shared" si="5"/>
        <v>11597929.08</v>
      </c>
      <c r="H75" s="146">
        <v>6855853</v>
      </c>
      <c r="I75" s="30">
        <v>4742076.08</v>
      </c>
      <c r="J75" s="21">
        <v>0</v>
      </c>
      <c r="K75" s="21">
        <v>0</v>
      </c>
      <c r="L75" s="21">
        <v>0</v>
      </c>
      <c r="M75" s="21">
        <v>0</v>
      </c>
      <c r="N75" s="229"/>
    </row>
    <row r="76" spans="1:16" s="11" customFormat="1" ht="23.25" customHeight="1" thickBot="1">
      <c r="A76" s="211"/>
      <c r="B76" s="221"/>
      <c r="C76" s="109" t="s">
        <v>23</v>
      </c>
      <c r="D76" s="239"/>
      <c r="E76" s="239"/>
      <c r="F76" s="107"/>
      <c r="G76" s="14">
        <f t="shared" si="5"/>
        <v>11597929.08</v>
      </c>
      <c r="H76" s="145">
        <v>6855853</v>
      </c>
      <c r="I76" s="30">
        <v>4742076.08</v>
      </c>
      <c r="J76" s="30">
        <v>0</v>
      </c>
      <c r="K76" s="30">
        <v>0</v>
      </c>
      <c r="L76" s="30">
        <v>0</v>
      </c>
      <c r="M76" s="30">
        <v>0</v>
      </c>
      <c r="N76" s="230"/>
    </row>
    <row r="77" spans="1:16" s="12" customFormat="1" ht="23.25" customHeight="1" thickBot="1">
      <c r="A77" s="304" t="s">
        <v>52</v>
      </c>
      <c r="B77" s="390" t="s">
        <v>60</v>
      </c>
      <c r="C77" s="397"/>
      <c r="D77" s="398"/>
      <c r="E77" s="399"/>
      <c r="F77" s="18" t="s">
        <v>20</v>
      </c>
      <c r="G77" s="14">
        <f t="shared" ref="G77:G88" si="8">SUM(H77:L77)</f>
        <v>35485339.799999997</v>
      </c>
      <c r="H77" s="14">
        <v>18952903.600000001</v>
      </c>
      <c r="I77" s="14">
        <v>16532436.199999999</v>
      </c>
      <c r="J77" s="21">
        <v>0</v>
      </c>
      <c r="K77" s="21">
        <v>0</v>
      </c>
      <c r="L77" s="21">
        <v>0</v>
      </c>
      <c r="M77" s="21">
        <v>0</v>
      </c>
      <c r="N77" s="393" t="s">
        <v>33</v>
      </c>
    </row>
    <row r="78" spans="1:16" s="12" customFormat="1" ht="23.25" customHeight="1" thickBot="1">
      <c r="A78" s="305"/>
      <c r="B78" s="391"/>
      <c r="C78" s="262"/>
      <c r="D78" s="239"/>
      <c r="E78" s="242"/>
      <c r="F78" s="43" t="s">
        <v>15</v>
      </c>
      <c r="G78" s="14">
        <f t="shared" si="8"/>
        <v>0</v>
      </c>
      <c r="H78" s="19">
        <v>0</v>
      </c>
      <c r="I78" s="19">
        <v>0</v>
      </c>
      <c r="J78" s="143">
        <v>0</v>
      </c>
      <c r="K78" s="143">
        <v>0</v>
      </c>
      <c r="L78" s="143">
        <v>0</v>
      </c>
      <c r="M78" s="143">
        <v>0</v>
      </c>
      <c r="N78" s="394"/>
    </row>
    <row r="79" spans="1:16" s="12" customFormat="1" ht="23.25" customHeight="1" thickBot="1">
      <c r="A79" s="305"/>
      <c r="B79" s="391"/>
      <c r="C79" s="262"/>
      <c r="D79" s="239"/>
      <c r="E79" s="242"/>
      <c r="F79" s="44" t="s">
        <v>16</v>
      </c>
      <c r="G79" s="14">
        <f t="shared" si="8"/>
        <v>0</v>
      </c>
      <c r="H79" s="21">
        <v>0</v>
      </c>
      <c r="I79" s="15">
        <v>0</v>
      </c>
      <c r="J79" s="146">
        <f>J78</f>
        <v>0</v>
      </c>
      <c r="K79" s="146">
        <v>0</v>
      </c>
      <c r="L79" s="178">
        <v>0</v>
      </c>
      <c r="M79" s="178">
        <v>0</v>
      </c>
      <c r="N79" s="394"/>
    </row>
    <row r="80" spans="1:16" s="12" customFormat="1" ht="23.25" customHeight="1" thickBot="1">
      <c r="A80" s="305"/>
      <c r="B80" s="391"/>
      <c r="C80" s="263"/>
      <c r="D80" s="239"/>
      <c r="E80" s="242"/>
      <c r="F80" s="80" t="s">
        <v>101</v>
      </c>
      <c r="G80" s="14">
        <f t="shared" si="8"/>
        <v>35485339.799999997</v>
      </c>
      <c r="H80" s="14">
        <v>18952903.600000001</v>
      </c>
      <c r="I80" s="30">
        <v>16532436.199999999</v>
      </c>
      <c r="J80" s="145">
        <f>J79</f>
        <v>0</v>
      </c>
      <c r="K80" s="145">
        <v>0</v>
      </c>
      <c r="L80" s="158">
        <v>0</v>
      </c>
      <c r="M80" s="158">
        <v>0</v>
      </c>
      <c r="N80" s="394"/>
    </row>
    <row r="81" spans="1:14" s="12" customFormat="1" ht="23.25" customHeight="1" thickBot="1">
      <c r="A81" s="305"/>
      <c r="B81" s="391"/>
      <c r="C81" s="110" t="s">
        <v>29</v>
      </c>
      <c r="D81" s="239"/>
      <c r="E81" s="242"/>
      <c r="F81" s="46"/>
      <c r="G81" s="14">
        <f t="shared" si="8"/>
        <v>35485339.799999997</v>
      </c>
      <c r="H81" s="14">
        <v>18952903.600000001</v>
      </c>
      <c r="I81" s="30">
        <f t="shared" ref="I81" si="9">I80</f>
        <v>16532436.199999999</v>
      </c>
      <c r="J81" s="36">
        <v>0</v>
      </c>
      <c r="K81" s="36">
        <v>0</v>
      </c>
      <c r="L81" s="36">
        <v>0</v>
      </c>
      <c r="M81" s="36">
        <v>0</v>
      </c>
      <c r="N81" s="394"/>
    </row>
    <row r="82" spans="1:14" s="12" customFormat="1" ht="31.5" customHeight="1" thickBot="1">
      <c r="A82" s="211"/>
      <c r="B82" s="392"/>
      <c r="C82" s="111" t="s">
        <v>23</v>
      </c>
      <c r="D82" s="239"/>
      <c r="E82" s="243"/>
      <c r="F82" s="47"/>
      <c r="G82" s="14">
        <f t="shared" si="8"/>
        <v>24855913.66</v>
      </c>
      <c r="H82" s="30">
        <v>13763932</v>
      </c>
      <c r="I82" s="30">
        <v>11091981.66</v>
      </c>
      <c r="J82" s="21">
        <v>0</v>
      </c>
      <c r="K82" s="21">
        <v>0</v>
      </c>
      <c r="L82" s="21">
        <v>0</v>
      </c>
      <c r="M82" s="21">
        <v>0</v>
      </c>
      <c r="N82" s="395"/>
    </row>
    <row r="83" spans="1:14" s="11" customFormat="1" ht="23.25" customHeight="1" thickBot="1">
      <c r="A83" s="396"/>
      <c r="B83" s="214" t="s">
        <v>64</v>
      </c>
      <c r="C83" s="215"/>
      <c r="D83" s="209"/>
      <c r="E83" s="240"/>
      <c r="F83" s="23" t="s">
        <v>20</v>
      </c>
      <c r="G83" s="24">
        <f t="shared" si="8"/>
        <v>990230.65</v>
      </c>
      <c r="H83" s="24">
        <f t="shared" ref="H83:J83" si="10">H84+H85+H86</f>
        <v>0</v>
      </c>
      <c r="I83" s="90">
        <f t="shared" ref="I83" si="11">I84+I85+I86</f>
        <v>990230.65</v>
      </c>
      <c r="J83" s="24">
        <f t="shared" si="10"/>
        <v>0</v>
      </c>
      <c r="K83" s="34">
        <f>K84+K85+K86</f>
        <v>0</v>
      </c>
      <c r="L83" s="34">
        <f>L84+L85+L86</f>
        <v>0</v>
      </c>
      <c r="M83" s="34">
        <f>M84+M85+M86</f>
        <v>0</v>
      </c>
      <c r="N83" s="229" t="s">
        <v>47</v>
      </c>
    </row>
    <row r="84" spans="1:14" s="11" customFormat="1" ht="23.25" customHeight="1" thickBot="1">
      <c r="A84" s="396"/>
      <c r="B84" s="214"/>
      <c r="C84" s="232"/>
      <c r="D84" s="239"/>
      <c r="E84" s="241"/>
      <c r="F84" s="51" t="s">
        <v>15</v>
      </c>
      <c r="G84" s="14">
        <f t="shared" si="8"/>
        <v>0</v>
      </c>
      <c r="H84" s="36">
        <v>0</v>
      </c>
      <c r="I84" s="162">
        <v>0</v>
      </c>
      <c r="J84" s="36">
        <v>0</v>
      </c>
      <c r="K84" s="36">
        <v>0</v>
      </c>
      <c r="L84" s="36">
        <v>0</v>
      </c>
      <c r="M84" s="36">
        <v>0</v>
      </c>
      <c r="N84" s="229"/>
    </row>
    <row r="85" spans="1:14" s="11" customFormat="1" ht="23.25" customHeight="1" thickBot="1">
      <c r="A85" s="396"/>
      <c r="B85" s="214"/>
      <c r="C85" s="232"/>
      <c r="D85" s="239"/>
      <c r="E85" s="241"/>
      <c r="F85" s="52" t="s">
        <v>16</v>
      </c>
      <c r="G85" s="14">
        <f t="shared" si="8"/>
        <v>0</v>
      </c>
      <c r="H85" s="21">
        <v>0</v>
      </c>
      <c r="I85" s="163">
        <v>0</v>
      </c>
      <c r="J85" s="21">
        <v>0</v>
      </c>
      <c r="K85" s="21">
        <v>0</v>
      </c>
      <c r="L85" s="21">
        <v>0</v>
      </c>
      <c r="M85" s="21">
        <v>0</v>
      </c>
      <c r="N85" s="229"/>
    </row>
    <row r="86" spans="1:14" s="11" customFormat="1" ht="23.25" customHeight="1" thickBot="1">
      <c r="A86" s="396"/>
      <c r="B86" s="214"/>
      <c r="C86" s="213"/>
      <c r="D86" s="239"/>
      <c r="E86" s="241"/>
      <c r="F86" s="53" t="s">
        <v>101</v>
      </c>
      <c r="G86" s="14">
        <f t="shared" si="8"/>
        <v>990230.65</v>
      </c>
      <c r="H86" s="158">
        <v>0</v>
      </c>
      <c r="I86" s="164">
        <v>990230.65</v>
      </c>
      <c r="J86" s="158">
        <v>0</v>
      </c>
      <c r="K86" s="158">
        <v>0</v>
      </c>
      <c r="L86" s="158">
        <v>0</v>
      </c>
      <c r="M86" s="158">
        <v>0</v>
      </c>
      <c r="N86" s="229"/>
    </row>
    <row r="87" spans="1:14" s="11" customFormat="1" ht="23.25" customHeight="1" thickBot="1">
      <c r="A87" s="396"/>
      <c r="B87" s="214"/>
      <c r="C87" s="108" t="s">
        <v>29</v>
      </c>
      <c r="D87" s="239"/>
      <c r="E87" s="242"/>
      <c r="F87" s="49"/>
      <c r="G87" s="14">
        <f t="shared" si="8"/>
        <v>990230.65</v>
      </c>
      <c r="H87" s="145">
        <f t="shared" ref="H87:J88" si="12">H86</f>
        <v>0</v>
      </c>
      <c r="I87" s="165">
        <v>990230.65</v>
      </c>
      <c r="J87" s="145">
        <f t="shared" si="12"/>
        <v>0</v>
      </c>
      <c r="K87" s="158">
        <v>0</v>
      </c>
      <c r="L87" s="158">
        <v>0</v>
      </c>
      <c r="M87" s="158">
        <v>0</v>
      </c>
      <c r="N87" s="229"/>
    </row>
    <row r="88" spans="1:14" s="11" customFormat="1" ht="23.25" customHeight="1" thickBot="1">
      <c r="A88" s="396"/>
      <c r="B88" s="215"/>
      <c r="C88" s="109" t="s">
        <v>23</v>
      </c>
      <c r="D88" s="239"/>
      <c r="E88" s="243"/>
      <c r="F88" s="50"/>
      <c r="G88" s="14">
        <f t="shared" si="8"/>
        <v>990230.65</v>
      </c>
      <c r="H88" s="145">
        <f t="shared" si="12"/>
        <v>0</v>
      </c>
      <c r="I88" s="165">
        <f t="shared" ref="I88" si="13">I87</f>
        <v>990230.65</v>
      </c>
      <c r="J88" s="145">
        <f t="shared" si="12"/>
        <v>0</v>
      </c>
      <c r="K88" s="158">
        <v>0</v>
      </c>
      <c r="L88" s="158">
        <v>0</v>
      </c>
      <c r="M88" s="158">
        <v>0</v>
      </c>
      <c r="N88" s="229"/>
    </row>
    <row r="89" spans="1:14" s="11" customFormat="1" ht="23.25" customHeight="1" thickBot="1">
      <c r="A89" s="211" t="s">
        <v>73</v>
      </c>
      <c r="B89" s="213" t="s">
        <v>75</v>
      </c>
      <c r="C89" s="232"/>
      <c r="D89" s="181"/>
      <c r="E89" s="240"/>
      <c r="F89" s="18" t="s">
        <v>20</v>
      </c>
      <c r="G89" s="14">
        <f t="shared" ref="G89:G94" si="14">SUM(H89:L89)</f>
        <v>975134.24</v>
      </c>
      <c r="H89" s="24">
        <f>H90+H91+H92</f>
        <v>666371.14</v>
      </c>
      <c r="I89" s="14">
        <v>308763.09999999998</v>
      </c>
      <c r="J89" s="14">
        <f t="shared" ref="J89" si="15">J90+J91+J92</f>
        <v>0</v>
      </c>
      <c r="K89" s="16">
        <f>K90+K91+K92</f>
        <v>0</v>
      </c>
      <c r="L89" s="16">
        <f>L90+L91+L92</f>
        <v>0</v>
      </c>
      <c r="M89" s="16">
        <f>M90+M91+M92</f>
        <v>0</v>
      </c>
      <c r="N89" s="272" t="s">
        <v>43</v>
      </c>
    </row>
    <row r="90" spans="1:14" s="11" customFormat="1" ht="23.25" customHeight="1" thickBot="1">
      <c r="A90" s="212"/>
      <c r="B90" s="214"/>
      <c r="C90" s="232"/>
      <c r="D90" s="181"/>
      <c r="E90" s="241"/>
      <c r="F90" s="51" t="s">
        <v>15</v>
      </c>
      <c r="G90" s="14">
        <f t="shared" si="14"/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229"/>
    </row>
    <row r="91" spans="1:14" s="11" customFormat="1" ht="23.25" customHeight="1" thickBot="1">
      <c r="A91" s="212"/>
      <c r="B91" s="214"/>
      <c r="C91" s="232"/>
      <c r="D91" s="181"/>
      <c r="E91" s="241"/>
      <c r="F91" s="52" t="s">
        <v>16</v>
      </c>
      <c r="G91" s="14">
        <f t="shared" si="14"/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29"/>
    </row>
    <row r="92" spans="1:14" s="11" customFormat="1" ht="23.25" customHeight="1" thickBot="1">
      <c r="A92" s="212"/>
      <c r="B92" s="214"/>
      <c r="C92" s="213"/>
      <c r="D92" s="181"/>
      <c r="E92" s="241"/>
      <c r="F92" s="53" t="s">
        <v>101</v>
      </c>
      <c r="G92" s="14">
        <f t="shared" si="14"/>
        <v>975134.24</v>
      </c>
      <c r="H92" s="145">
        <v>666371.14</v>
      </c>
      <c r="I92" s="158">
        <v>308763.09999999998</v>
      </c>
      <c r="J92" s="158">
        <v>0</v>
      </c>
      <c r="K92" s="158">
        <v>0</v>
      </c>
      <c r="L92" s="158">
        <v>0</v>
      </c>
      <c r="M92" s="158">
        <v>0</v>
      </c>
      <c r="N92" s="229"/>
    </row>
    <row r="93" spans="1:14" s="11" customFormat="1" ht="23.25" customHeight="1" thickBot="1">
      <c r="A93" s="212"/>
      <c r="B93" s="214"/>
      <c r="C93" s="108" t="s">
        <v>29</v>
      </c>
      <c r="D93" s="239"/>
      <c r="E93" s="242"/>
      <c r="F93" s="49"/>
      <c r="G93" s="14">
        <f t="shared" si="14"/>
        <v>975134.24</v>
      </c>
      <c r="H93" s="145">
        <v>666371.14</v>
      </c>
      <c r="I93" s="145">
        <f t="shared" ref="I93" si="16">I92</f>
        <v>308763.09999999998</v>
      </c>
      <c r="J93" s="145">
        <f t="shared" ref="J93" si="17">J92</f>
        <v>0</v>
      </c>
      <c r="K93" s="158">
        <v>0</v>
      </c>
      <c r="L93" s="158">
        <v>0</v>
      </c>
      <c r="M93" s="158">
        <v>0</v>
      </c>
      <c r="N93" s="229"/>
    </row>
    <row r="94" spans="1:14" s="11" customFormat="1" ht="23.25" customHeight="1" thickBot="1">
      <c r="A94" s="212"/>
      <c r="B94" s="215"/>
      <c r="C94" s="109" t="s">
        <v>23</v>
      </c>
      <c r="D94" s="239"/>
      <c r="E94" s="243"/>
      <c r="F94" s="50"/>
      <c r="G94" s="14">
        <f t="shared" si="14"/>
        <v>975134.24</v>
      </c>
      <c r="H94" s="145">
        <v>666371.14</v>
      </c>
      <c r="I94" s="143">
        <f>I93</f>
        <v>308763.09999999998</v>
      </c>
      <c r="J94" s="143">
        <f>J93</f>
        <v>0</v>
      </c>
      <c r="K94" s="166">
        <v>0</v>
      </c>
      <c r="L94" s="166">
        <v>0</v>
      </c>
      <c r="M94" s="166">
        <v>0</v>
      </c>
      <c r="N94" s="229"/>
    </row>
    <row r="95" spans="1:14" s="11" customFormat="1" ht="23.25" customHeight="1" thickBot="1">
      <c r="A95" s="227"/>
      <c r="B95" s="219" t="s">
        <v>61</v>
      </c>
      <c r="C95" s="231"/>
      <c r="D95" s="181"/>
      <c r="E95" s="240"/>
      <c r="F95" s="18" t="s">
        <v>20</v>
      </c>
      <c r="G95" s="14">
        <f t="shared" si="5"/>
        <v>603341.92999999993</v>
      </c>
      <c r="H95" s="14">
        <f>H96+H97+H98</f>
        <v>423091</v>
      </c>
      <c r="I95" s="14">
        <v>180250.93</v>
      </c>
      <c r="J95" s="14">
        <f t="shared" ref="J95" si="18">J96+J97+J98</f>
        <v>0</v>
      </c>
      <c r="K95" s="16">
        <f>K96+K97+K98</f>
        <v>0</v>
      </c>
      <c r="L95" s="16">
        <f>L96+L97+L98</f>
        <v>0</v>
      </c>
      <c r="M95" s="16">
        <f>M96+M97+M98</f>
        <v>0</v>
      </c>
      <c r="N95" s="228" t="s">
        <v>46</v>
      </c>
    </row>
    <row r="96" spans="1:14" s="11" customFormat="1" ht="23.25" customHeight="1" thickBot="1">
      <c r="A96" s="212"/>
      <c r="B96" s="220"/>
      <c r="C96" s="232"/>
      <c r="D96" s="181"/>
      <c r="E96" s="241"/>
      <c r="F96" s="51" t="s">
        <v>15</v>
      </c>
      <c r="G96" s="14">
        <f t="shared" si="5"/>
        <v>0</v>
      </c>
      <c r="H96" s="19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229"/>
    </row>
    <row r="97" spans="1:14" s="11" customFormat="1" ht="23.25" customHeight="1" thickBot="1">
      <c r="A97" s="212"/>
      <c r="B97" s="220"/>
      <c r="C97" s="232"/>
      <c r="D97" s="181"/>
      <c r="E97" s="241"/>
      <c r="F97" s="52" t="s">
        <v>16</v>
      </c>
      <c r="G97" s="14">
        <f t="shared" si="5"/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29"/>
    </row>
    <row r="98" spans="1:14" s="11" customFormat="1" ht="23.25" customHeight="1" thickBot="1">
      <c r="A98" s="212"/>
      <c r="B98" s="220"/>
      <c r="C98" s="213"/>
      <c r="D98" s="181"/>
      <c r="E98" s="241"/>
      <c r="F98" s="53" t="s">
        <v>101</v>
      </c>
      <c r="G98" s="14">
        <f t="shared" si="5"/>
        <v>603341.92999999993</v>
      </c>
      <c r="H98" s="143">
        <v>423091</v>
      </c>
      <c r="I98" s="143">
        <v>180250.93</v>
      </c>
      <c r="J98" s="143">
        <v>0</v>
      </c>
      <c r="K98" s="143">
        <v>0</v>
      </c>
      <c r="L98" s="143">
        <v>0</v>
      </c>
      <c r="M98" s="143">
        <v>0</v>
      </c>
      <c r="N98" s="229"/>
    </row>
    <row r="99" spans="1:14" s="11" customFormat="1" ht="23.25" customHeight="1" thickBot="1">
      <c r="A99" s="212"/>
      <c r="B99" s="220"/>
      <c r="C99" s="108" t="s">
        <v>29</v>
      </c>
      <c r="D99" s="239"/>
      <c r="E99" s="242"/>
      <c r="F99" s="49"/>
      <c r="G99" s="14">
        <f t="shared" si="5"/>
        <v>603341.92999999993</v>
      </c>
      <c r="H99" s="146">
        <v>423091</v>
      </c>
      <c r="I99" s="146">
        <v>180250.93</v>
      </c>
      <c r="J99" s="146">
        <v>0</v>
      </c>
      <c r="K99" s="146">
        <v>0</v>
      </c>
      <c r="L99" s="178">
        <v>0</v>
      </c>
      <c r="M99" s="178">
        <v>0</v>
      </c>
      <c r="N99" s="229"/>
    </row>
    <row r="100" spans="1:14" s="11" customFormat="1" ht="23.25" customHeight="1" thickBot="1">
      <c r="A100" s="212"/>
      <c r="B100" s="221"/>
      <c r="C100" s="109" t="s">
        <v>23</v>
      </c>
      <c r="D100" s="239"/>
      <c r="E100" s="243"/>
      <c r="F100" s="50"/>
      <c r="G100" s="14">
        <f t="shared" si="5"/>
        <v>0</v>
      </c>
      <c r="H100" s="145">
        <v>0</v>
      </c>
      <c r="I100" s="145">
        <v>0</v>
      </c>
      <c r="J100" s="145">
        <v>0</v>
      </c>
      <c r="K100" s="145">
        <v>0</v>
      </c>
      <c r="L100" s="158">
        <v>0</v>
      </c>
      <c r="M100" s="158">
        <v>0</v>
      </c>
      <c r="N100" s="230"/>
    </row>
    <row r="101" spans="1:14" s="11" customFormat="1" ht="23.25" customHeight="1" thickBot="1">
      <c r="A101" s="303"/>
      <c r="B101" s="219" t="s">
        <v>48</v>
      </c>
      <c r="C101" s="231"/>
      <c r="D101" s="181"/>
      <c r="E101" s="240"/>
      <c r="F101" s="18" t="s">
        <v>20</v>
      </c>
      <c r="G101" s="14">
        <f t="shared" si="5"/>
        <v>2105704.66</v>
      </c>
      <c r="H101" s="14">
        <v>858330.58</v>
      </c>
      <c r="I101" s="91">
        <f t="shared" ref="I101" si="19">I102+I103+I104</f>
        <v>222763.47</v>
      </c>
      <c r="J101" s="14">
        <v>1024610.61</v>
      </c>
      <c r="K101" s="16">
        <f>K102+K103+K104</f>
        <v>0</v>
      </c>
      <c r="L101" s="16">
        <f>L102+L103+L104</f>
        <v>0</v>
      </c>
      <c r="M101" s="16">
        <f>M102+M103+M104</f>
        <v>0</v>
      </c>
      <c r="N101" s="228" t="s">
        <v>56</v>
      </c>
    </row>
    <row r="102" spans="1:14" s="11" customFormat="1" ht="23.25" customHeight="1" thickBot="1">
      <c r="A102" s="303"/>
      <c r="B102" s="220"/>
      <c r="C102" s="232"/>
      <c r="D102" s="181"/>
      <c r="E102" s="241"/>
      <c r="F102" s="51" t="s">
        <v>15</v>
      </c>
      <c r="G102" s="24">
        <f t="shared" si="5"/>
        <v>0</v>
      </c>
      <c r="H102" s="19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229"/>
    </row>
    <row r="103" spans="1:14" s="11" customFormat="1" ht="23.25" customHeight="1" thickBot="1">
      <c r="A103" s="303"/>
      <c r="B103" s="220"/>
      <c r="C103" s="232"/>
      <c r="D103" s="181"/>
      <c r="E103" s="241"/>
      <c r="F103" s="52" t="s">
        <v>16</v>
      </c>
      <c r="G103" s="14">
        <f t="shared" si="5"/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29"/>
    </row>
    <row r="104" spans="1:14" s="11" customFormat="1" ht="23.25" customHeight="1" thickBot="1">
      <c r="A104" s="303"/>
      <c r="B104" s="220"/>
      <c r="C104" s="213"/>
      <c r="D104" s="181"/>
      <c r="E104" s="241"/>
      <c r="F104" s="53" t="s">
        <v>101</v>
      </c>
      <c r="G104" s="14">
        <f t="shared" si="5"/>
        <v>2105704.66</v>
      </c>
      <c r="H104" s="143">
        <v>858330.58</v>
      </c>
      <c r="I104" s="143">
        <v>222763.47</v>
      </c>
      <c r="J104" s="92">
        <v>1024610.61</v>
      </c>
      <c r="K104" s="143">
        <v>0</v>
      </c>
      <c r="L104" s="143">
        <v>0</v>
      </c>
      <c r="M104" s="143">
        <v>0</v>
      </c>
      <c r="N104" s="229"/>
    </row>
    <row r="105" spans="1:14" s="11" customFormat="1" ht="23.25" customHeight="1" thickBot="1">
      <c r="A105" s="303"/>
      <c r="B105" s="220"/>
      <c r="C105" s="108" t="s">
        <v>29</v>
      </c>
      <c r="D105" s="239"/>
      <c r="E105" s="242"/>
      <c r="F105" s="49"/>
      <c r="G105" s="14">
        <f t="shared" si="5"/>
        <v>1081094.05</v>
      </c>
      <c r="H105" s="146">
        <f>H104</f>
        <v>858330.58</v>
      </c>
      <c r="I105" s="146">
        <v>222763.47</v>
      </c>
      <c r="J105" s="92">
        <v>0</v>
      </c>
      <c r="K105" s="146">
        <v>0</v>
      </c>
      <c r="L105" s="178">
        <v>0</v>
      </c>
      <c r="M105" s="178">
        <v>0</v>
      </c>
      <c r="N105" s="229"/>
    </row>
    <row r="106" spans="1:14" s="11" customFormat="1" ht="24" customHeight="1" thickBot="1">
      <c r="A106" s="303"/>
      <c r="B106" s="221"/>
      <c r="C106" s="109" t="s">
        <v>23</v>
      </c>
      <c r="D106" s="239"/>
      <c r="E106" s="243"/>
      <c r="F106" s="50"/>
      <c r="G106" s="14">
        <f t="shared" si="5"/>
        <v>85219.86</v>
      </c>
      <c r="H106" s="145">
        <v>0</v>
      </c>
      <c r="I106" s="145">
        <v>85219.86</v>
      </c>
      <c r="J106" s="143">
        <v>0</v>
      </c>
      <c r="K106" s="145">
        <v>0</v>
      </c>
      <c r="L106" s="158">
        <v>0</v>
      </c>
      <c r="M106" s="158">
        <v>0</v>
      </c>
      <c r="N106" s="230"/>
    </row>
    <row r="107" spans="1:14" s="11" customFormat="1" ht="23.25" customHeight="1" thickBot="1">
      <c r="A107" s="303"/>
      <c r="B107" s="219" t="s">
        <v>49</v>
      </c>
      <c r="C107" s="231"/>
      <c r="D107" s="181"/>
      <c r="E107" s="240"/>
      <c r="F107" s="18" t="s">
        <v>20</v>
      </c>
      <c r="G107" s="14">
        <f t="shared" si="5"/>
        <v>1362174.54</v>
      </c>
      <c r="H107" s="14">
        <f>H108+H109+H110</f>
        <v>471143.16</v>
      </c>
      <c r="I107" s="91">
        <v>363884.44</v>
      </c>
      <c r="J107" s="14">
        <v>527146.93999999994</v>
      </c>
      <c r="K107" s="14">
        <f>K108+K109+K110</f>
        <v>0</v>
      </c>
      <c r="L107" s="16">
        <f>L108+L109+L110</f>
        <v>0</v>
      </c>
      <c r="M107" s="16">
        <f>M108+M109+M110</f>
        <v>0</v>
      </c>
      <c r="N107" s="228" t="s">
        <v>55</v>
      </c>
    </row>
    <row r="108" spans="1:14" s="11" customFormat="1" ht="23.25" customHeight="1" thickBot="1">
      <c r="A108" s="303"/>
      <c r="B108" s="220"/>
      <c r="C108" s="232"/>
      <c r="D108" s="181"/>
      <c r="E108" s="241"/>
      <c r="F108" s="51" t="s">
        <v>15</v>
      </c>
      <c r="G108" s="24">
        <f t="shared" si="5"/>
        <v>0</v>
      </c>
      <c r="H108" s="19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229"/>
    </row>
    <row r="109" spans="1:14" s="11" customFormat="1" ht="23.25" customHeight="1" thickBot="1">
      <c r="A109" s="303"/>
      <c r="B109" s="220"/>
      <c r="C109" s="232"/>
      <c r="D109" s="181"/>
      <c r="E109" s="241"/>
      <c r="F109" s="52" t="s">
        <v>16</v>
      </c>
      <c r="G109" s="14">
        <f t="shared" si="5"/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29"/>
    </row>
    <row r="110" spans="1:14" s="11" customFormat="1" ht="23.25" customHeight="1" thickBot="1">
      <c r="A110" s="303"/>
      <c r="B110" s="220"/>
      <c r="C110" s="213"/>
      <c r="D110" s="181"/>
      <c r="E110" s="241"/>
      <c r="F110" s="53" t="s">
        <v>101</v>
      </c>
      <c r="G110" s="14">
        <f t="shared" si="5"/>
        <v>1362174.54</v>
      </c>
      <c r="H110" s="143">
        <v>471143.16</v>
      </c>
      <c r="I110" s="143">
        <v>363884.44</v>
      </c>
      <c r="J110" s="14">
        <v>527146.93999999994</v>
      </c>
      <c r="K110" s="143">
        <v>0</v>
      </c>
      <c r="L110" s="143">
        <v>0</v>
      </c>
      <c r="M110" s="143">
        <v>0</v>
      </c>
      <c r="N110" s="229"/>
    </row>
    <row r="111" spans="1:14" s="11" customFormat="1" ht="23.25" customHeight="1" thickBot="1">
      <c r="A111" s="303"/>
      <c r="B111" s="220"/>
      <c r="C111" s="108" t="s">
        <v>29</v>
      </c>
      <c r="D111" s="239"/>
      <c r="E111" s="242"/>
      <c r="F111" s="49"/>
      <c r="G111" s="14">
        <f t="shared" si="5"/>
        <v>835027.6</v>
      </c>
      <c r="H111" s="146">
        <v>471143.16</v>
      </c>
      <c r="I111" s="146">
        <v>363884.44</v>
      </c>
      <c r="J111" s="14">
        <v>0</v>
      </c>
      <c r="K111" s="146">
        <v>0</v>
      </c>
      <c r="L111" s="178">
        <v>0</v>
      </c>
      <c r="M111" s="178">
        <v>0</v>
      </c>
      <c r="N111" s="229"/>
    </row>
    <row r="112" spans="1:14" s="11" customFormat="1" ht="23.25" customHeight="1" thickBot="1">
      <c r="A112" s="303"/>
      <c r="B112" s="221"/>
      <c r="C112" s="109" t="s">
        <v>23</v>
      </c>
      <c r="D112" s="239"/>
      <c r="E112" s="243"/>
      <c r="F112" s="50"/>
      <c r="G112" s="14">
        <f t="shared" si="5"/>
        <v>472879.6</v>
      </c>
      <c r="H112" s="145">
        <v>273743.15999999997</v>
      </c>
      <c r="I112" s="145">
        <v>199136.44</v>
      </c>
      <c r="J112" s="146">
        <v>0</v>
      </c>
      <c r="K112" s="145">
        <v>0</v>
      </c>
      <c r="L112" s="158">
        <v>0</v>
      </c>
      <c r="M112" s="158">
        <v>0</v>
      </c>
      <c r="N112" s="230"/>
    </row>
    <row r="113" spans="1:14" s="11" customFormat="1" ht="23.25" customHeight="1" thickBot="1">
      <c r="A113" s="222"/>
      <c r="B113" s="219" t="s">
        <v>51</v>
      </c>
      <c r="C113" s="233"/>
      <c r="D113" s="209"/>
      <c r="E113" s="386"/>
      <c r="F113" s="54" t="s">
        <v>20</v>
      </c>
      <c r="G113" s="14">
        <f t="shared" si="5"/>
        <v>134042.76999999999</v>
      </c>
      <c r="H113" s="14">
        <f>H114+H115+H116</f>
        <v>134042.76999999999</v>
      </c>
      <c r="I113" s="92">
        <v>0</v>
      </c>
      <c r="J113" s="14">
        <v>0</v>
      </c>
      <c r="K113" s="92">
        <f>K114+K115+K116</f>
        <v>0</v>
      </c>
      <c r="L113" s="132">
        <f>L114+L115+L116</f>
        <v>0</v>
      </c>
      <c r="M113" s="132">
        <f>M114+M115+M116</f>
        <v>0</v>
      </c>
      <c r="N113" s="228" t="s">
        <v>55</v>
      </c>
    </row>
    <row r="114" spans="1:14" s="11" customFormat="1" ht="23.25" customHeight="1" thickBot="1">
      <c r="A114" s="223"/>
      <c r="B114" s="220"/>
      <c r="C114" s="234"/>
      <c r="D114" s="209"/>
      <c r="E114" s="204"/>
      <c r="F114" s="55" t="s">
        <v>15</v>
      </c>
      <c r="G114" s="14">
        <f t="shared" si="5"/>
        <v>0</v>
      </c>
      <c r="H114" s="36">
        <v>0</v>
      </c>
      <c r="I114" s="36">
        <v>0</v>
      </c>
      <c r="J114" s="92">
        <v>0</v>
      </c>
      <c r="K114" s="36">
        <v>0</v>
      </c>
      <c r="L114" s="36">
        <v>0</v>
      </c>
      <c r="M114" s="36">
        <v>0</v>
      </c>
      <c r="N114" s="229"/>
    </row>
    <row r="115" spans="1:14" s="11" customFormat="1" ht="23.25" customHeight="1" thickBot="1">
      <c r="A115" s="223"/>
      <c r="B115" s="220"/>
      <c r="C115" s="234"/>
      <c r="D115" s="209"/>
      <c r="E115" s="204"/>
      <c r="F115" s="56" t="s">
        <v>16</v>
      </c>
      <c r="G115" s="14">
        <f t="shared" si="5"/>
        <v>0</v>
      </c>
      <c r="H115" s="21">
        <v>0</v>
      </c>
      <c r="I115" s="21">
        <v>0</v>
      </c>
      <c r="J115" s="92">
        <v>0</v>
      </c>
      <c r="K115" s="21">
        <v>0</v>
      </c>
      <c r="L115" s="21">
        <v>0</v>
      </c>
      <c r="M115" s="21">
        <v>0</v>
      </c>
      <c r="N115" s="229"/>
    </row>
    <row r="116" spans="1:14" s="11" customFormat="1" ht="23.25" customHeight="1" thickBot="1">
      <c r="A116" s="223"/>
      <c r="B116" s="220"/>
      <c r="C116" s="235"/>
      <c r="D116" s="209"/>
      <c r="E116" s="204"/>
      <c r="F116" s="53" t="s">
        <v>101</v>
      </c>
      <c r="G116" s="14">
        <f t="shared" si="5"/>
        <v>134042.76999999999</v>
      </c>
      <c r="H116" s="143">
        <v>134042.76999999999</v>
      </c>
      <c r="I116" s="92">
        <v>0</v>
      </c>
      <c r="J116" s="92">
        <v>0</v>
      </c>
      <c r="K116" s="143">
        <v>0</v>
      </c>
      <c r="L116" s="143">
        <v>0</v>
      </c>
      <c r="M116" s="143">
        <v>0</v>
      </c>
      <c r="N116" s="229"/>
    </row>
    <row r="117" spans="1:14" s="11" customFormat="1" ht="23.25" customHeight="1" thickBot="1">
      <c r="A117" s="223"/>
      <c r="B117" s="220"/>
      <c r="C117" s="108" t="s">
        <v>29</v>
      </c>
      <c r="D117" s="239"/>
      <c r="E117" s="242"/>
      <c r="F117" s="49"/>
      <c r="G117" s="14">
        <f t="shared" si="5"/>
        <v>134042.76999999999</v>
      </c>
      <c r="H117" s="146">
        <v>134042.76999999999</v>
      </c>
      <c r="I117" s="92">
        <v>0</v>
      </c>
      <c r="J117" s="92">
        <v>0</v>
      </c>
      <c r="K117" s="146">
        <v>0</v>
      </c>
      <c r="L117" s="178">
        <v>0</v>
      </c>
      <c r="M117" s="178">
        <v>0</v>
      </c>
      <c r="N117" s="229"/>
    </row>
    <row r="118" spans="1:14" s="11" customFormat="1" ht="21" customHeight="1" thickBot="1">
      <c r="A118" s="224"/>
      <c r="B118" s="221"/>
      <c r="C118" s="109" t="s">
        <v>23</v>
      </c>
      <c r="D118" s="239"/>
      <c r="E118" s="243"/>
      <c r="F118" s="50"/>
      <c r="G118" s="14">
        <f t="shared" si="5"/>
        <v>134042.76999999999</v>
      </c>
      <c r="H118" s="145">
        <v>134042.76999999999</v>
      </c>
      <c r="I118" s="92">
        <v>0</v>
      </c>
      <c r="J118" s="92">
        <v>0</v>
      </c>
      <c r="K118" s="145">
        <v>0</v>
      </c>
      <c r="L118" s="158">
        <v>0</v>
      </c>
      <c r="M118" s="158">
        <v>0</v>
      </c>
      <c r="N118" s="230"/>
    </row>
    <row r="119" spans="1:14" s="11" customFormat="1" ht="23.25" customHeight="1" thickBot="1">
      <c r="A119" s="222"/>
      <c r="B119" s="219" t="s">
        <v>65</v>
      </c>
      <c r="C119" s="233"/>
      <c r="D119" s="209"/>
      <c r="E119" s="386"/>
      <c r="F119" s="54" t="s">
        <v>20</v>
      </c>
      <c r="G119" s="14">
        <f t="shared" ref="G119:G124" si="20">SUM(H119:L119)</f>
        <v>162639.76999999999</v>
      </c>
      <c r="H119" s="14">
        <f>H120+H121+H122</f>
        <v>134042.76999999999</v>
      </c>
      <c r="I119" s="92">
        <v>0</v>
      </c>
      <c r="J119" s="14">
        <v>28597</v>
      </c>
      <c r="K119" s="92">
        <f>K120+K121+K122</f>
        <v>0</v>
      </c>
      <c r="L119" s="132">
        <f>L120+L121+L122</f>
        <v>0</v>
      </c>
      <c r="M119" s="132">
        <f>M120+M121+M122</f>
        <v>0</v>
      </c>
      <c r="N119" s="228" t="s">
        <v>55</v>
      </c>
    </row>
    <row r="120" spans="1:14" s="11" customFormat="1" ht="23.25" customHeight="1" thickBot="1">
      <c r="A120" s="223"/>
      <c r="B120" s="220"/>
      <c r="C120" s="234"/>
      <c r="D120" s="209"/>
      <c r="E120" s="204"/>
      <c r="F120" s="55" t="s">
        <v>15</v>
      </c>
      <c r="G120" s="14">
        <f t="shared" si="20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229"/>
    </row>
    <row r="121" spans="1:14" s="11" customFormat="1" ht="23.25" customHeight="1" thickBot="1">
      <c r="A121" s="223"/>
      <c r="B121" s="220"/>
      <c r="C121" s="234"/>
      <c r="D121" s="209"/>
      <c r="E121" s="204"/>
      <c r="F121" s="56" t="s">
        <v>16</v>
      </c>
      <c r="G121" s="14">
        <f t="shared" si="20"/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9"/>
    </row>
    <row r="122" spans="1:14" s="11" customFormat="1" ht="23.25" customHeight="1" thickBot="1">
      <c r="A122" s="223"/>
      <c r="B122" s="220"/>
      <c r="C122" s="235"/>
      <c r="D122" s="209"/>
      <c r="E122" s="204"/>
      <c r="F122" s="53" t="s">
        <v>101</v>
      </c>
      <c r="G122" s="14">
        <f t="shared" si="20"/>
        <v>162639.76999999999</v>
      </c>
      <c r="H122" s="143">
        <v>134042.76999999999</v>
      </c>
      <c r="I122" s="92">
        <v>0</v>
      </c>
      <c r="J122" s="143">
        <v>28597</v>
      </c>
      <c r="K122" s="143">
        <v>0</v>
      </c>
      <c r="L122" s="143">
        <v>0</v>
      </c>
      <c r="M122" s="143">
        <v>0</v>
      </c>
      <c r="N122" s="229"/>
    </row>
    <row r="123" spans="1:14" s="11" customFormat="1" ht="23.25" customHeight="1" thickBot="1">
      <c r="A123" s="223"/>
      <c r="B123" s="220"/>
      <c r="C123" s="108" t="s">
        <v>29</v>
      </c>
      <c r="D123" s="239"/>
      <c r="E123" s="242"/>
      <c r="F123" s="49"/>
      <c r="G123" s="14">
        <f t="shared" si="20"/>
        <v>134042.76999999999</v>
      </c>
      <c r="H123" s="146">
        <v>134042.76999999999</v>
      </c>
      <c r="I123" s="92">
        <v>0</v>
      </c>
      <c r="J123" s="146">
        <v>0</v>
      </c>
      <c r="K123" s="146">
        <v>0</v>
      </c>
      <c r="L123" s="178">
        <v>0</v>
      </c>
      <c r="M123" s="178">
        <v>0</v>
      </c>
      <c r="N123" s="229"/>
    </row>
    <row r="124" spans="1:14" s="11" customFormat="1" ht="21" customHeight="1" thickBot="1">
      <c r="A124" s="224"/>
      <c r="B124" s="221"/>
      <c r="C124" s="109" t="s">
        <v>23</v>
      </c>
      <c r="D124" s="239"/>
      <c r="E124" s="243"/>
      <c r="F124" s="50"/>
      <c r="G124" s="14">
        <f t="shared" si="20"/>
        <v>134042.76999999999</v>
      </c>
      <c r="H124" s="145">
        <v>134042.76999999999</v>
      </c>
      <c r="I124" s="92">
        <v>0</v>
      </c>
      <c r="J124" s="146">
        <v>0</v>
      </c>
      <c r="K124" s="145">
        <v>0</v>
      </c>
      <c r="L124" s="158">
        <v>0</v>
      </c>
      <c r="M124" s="158">
        <v>0</v>
      </c>
      <c r="N124" s="230"/>
    </row>
    <row r="125" spans="1:14" s="11" customFormat="1" ht="25.5" customHeight="1" thickBot="1">
      <c r="A125" s="304"/>
      <c r="B125" s="219" t="s">
        <v>89</v>
      </c>
      <c r="C125" s="236"/>
      <c r="D125" s="385"/>
      <c r="E125" s="260"/>
      <c r="F125" s="13" t="s">
        <v>20</v>
      </c>
      <c r="G125" s="91">
        <f>SUM(H125:M125)</f>
        <v>9177252.5800000001</v>
      </c>
      <c r="H125" s="14">
        <v>4613626.29</v>
      </c>
      <c r="I125" s="14">
        <f>I126+I127+I128</f>
        <v>4563626.29</v>
      </c>
      <c r="J125" s="14">
        <v>0</v>
      </c>
      <c r="K125" s="14">
        <f>K126+K127+K128</f>
        <v>0</v>
      </c>
      <c r="L125" s="16">
        <f>L126+L127+L128</f>
        <v>0</v>
      </c>
      <c r="M125" s="16">
        <f>M126+M127+M128</f>
        <v>0</v>
      </c>
      <c r="N125" s="387" t="s">
        <v>63</v>
      </c>
    </row>
    <row r="126" spans="1:14" s="11" customFormat="1" ht="23.25" customHeight="1" thickBot="1">
      <c r="A126" s="305"/>
      <c r="B126" s="225"/>
      <c r="C126" s="237"/>
      <c r="D126" s="239"/>
      <c r="E126" s="242"/>
      <c r="F126" s="51" t="s">
        <v>15</v>
      </c>
      <c r="G126" s="91">
        <f t="shared" ref="G126:G130" si="21">SUM(H126:M126)</f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48"/>
    </row>
    <row r="127" spans="1:14" s="11" customFormat="1" ht="23.25" customHeight="1" thickBot="1">
      <c r="A127" s="305"/>
      <c r="B127" s="225"/>
      <c r="C127" s="237"/>
      <c r="D127" s="239"/>
      <c r="E127" s="242"/>
      <c r="F127" s="52" t="s">
        <v>16</v>
      </c>
      <c r="G127" s="91">
        <f t="shared" si="21"/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48"/>
    </row>
    <row r="128" spans="1:14" s="11" customFormat="1" ht="23.25" customHeight="1" thickBot="1">
      <c r="A128" s="305"/>
      <c r="B128" s="225"/>
      <c r="C128" s="238"/>
      <c r="D128" s="239"/>
      <c r="E128" s="242"/>
      <c r="F128" s="53" t="s">
        <v>101</v>
      </c>
      <c r="G128" s="91">
        <f t="shared" si="21"/>
        <v>9177252.5800000001</v>
      </c>
      <c r="H128" s="14">
        <v>4613626.29</v>
      </c>
      <c r="I128" s="143">
        <v>4563626.29</v>
      </c>
      <c r="J128" s="92">
        <v>0</v>
      </c>
      <c r="K128" s="143">
        <v>0</v>
      </c>
      <c r="L128" s="143">
        <v>0</v>
      </c>
      <c r="M128" s="143">
        <v>0</v>
      </c>
      <c r="N128" s="248"/>
    </row>
    <row r="129" spans="1:14" s="11" customFormat="1" ht="23.25" customHeight="1" thickBot="1">
      <c r="A129" s="305"/>
      <c r="B129" s="225"/>
      <c r="C129" s="108" t="s">
        <v>29</v>
      </c>
      <c r="D129" s="239"/>
      <c r="E129" s="242"/>
      <c r="F129" s="49"/>
      <c r="G129" s="91">
        <f t="shared" si="21"/>
        <v>9177252.5800000001</v>
      </c>
      <c r="H129" s="146">
        <v>4613626.29</v>
      </c>
      <c r="I129" s="146">
        <f>I128</f>
        <v>4563626.29</v>
      </c>
      <c r="J129" s="146">
        <v>0</v>
      </c>
      <c r="K129" s="146">
        <v>0</v>
      </c>
      <c r="L129" s="178">
        <v>0</v>
      </c>
      <c r="M129" s="178">
        <v>0</v>
      </c>
      <c r="N129" s="248"/>
    </row>
    <row r="130" spans="1:14" s="11" customFormat="1" ht="23.25" customHeight="1" thickBot="1">
      <c r="A130" s="305"/>
      <c r="B130" s="226"/>
      <c r="C130" s="109" t="s">
        <v>23</v>
      </c>
      <c r="D130" s="239"/>
      <c r="E130" s="243"/>
      <c r="F130" s="50"/>
      <c r="G130" s="91">
        <f t="shared" si="21"/>
        <v>0</v>
      </c>
      <c r="H130" s="145">
        <v>0</v>
      </c>
      <c r="I130" s="145">
        <v>0</v>
      </c>
      <c r="J130" s="92">
        <v>0</v>
      </c>
      <c r="K130" s="145">
        <v>0</v>
      </c>
      <c r="L130" s="158">
        <v>0</v>
      </c>
      <c r="M130" s="158">
        <v>0</v>
      </c>
      <c r="N130" s="388"/>
    </row>
    <row r="131" spans="1:14" s="11" customFormat="1" ht="39" hidden="1" customHeight="1" thickBot="1">
      <c r="A131" s="64"/>
      <c r="B131" s="213"/>
      <c r="C131" s="65"/>
      <c r="D131" s="65"/>
      <c r="E131" s="65"/>
      <c r="F131" s="13"/>
      <c r="G131" s="14">
        <f t="shared" ref="G131:G210" si="22">SUM(H131:L131)</f>
        <v>2680845</v>
      </c>
      <c r="H131" s="14">
        <v>2680845</v>
      </c>
      <c r="I131" s="143"/>
      <c r="J131" s="143"/>
      <c r="K131" s="143"/>
      <c r="L131" s="143"/>
      <c r="M131" s="143"/>
      <c r="N131" s="247"/>
    </row>
    <row r="132" spans="1:14" s="11" customFormat="1" ht="23.25" hidden="1" customHeight="1">
      <c r="A132" s="64"/>
      <c r="B132" s="249"/>
      <c r="C132" s="59"/>
      <c r="D132" s="59"/>
      <c r="E132" s="59"/>
      <c r="F132" s="51"/>
      <c r="G132" s="14">
        <f t="shared" si="22"/>
        <v>0</v>
      </c>
      <c r="H132" s="36">
        <v>0</v>
      </c>
      <c r="I132" s="36"/>
      <c r="J132" s="36"/>
      <c r="K132" s="36"/>
      <c r="L132" s="36"/>
      <c r="M132" s="36"/>
      <c r="N132" s="241"/>
    </row>
    <row r="133" spans="1:14" s="11" customFormat="1" ht="23.25" hidden="1" customHeight="1">
      <c r="A133" s="64"/>
      <c r="B133" s="249"/>
      <c r="C133" s="59"/>
      <c r="D133" s="59"/>
      <c r="E133" s="59"/>
      <c r="F133" s="52"/>
      <c r="G133" s="14">
        <f t="shared" si="22"/>
        <v>0</v>
      </c>
      <c r="H133" s="21">
        <v>0</v>
      </c>
      <c r="I133" s="21"/>
      <c r="J133" s="21"/>
      <c r="K133" s="21"/>
      <c r="L133" s="21"/>
      <c r="M133" s="21"/>
      <c r="N133" s="248"/>
    </row>
    <row r="134" spans="1:14" s="11" customFormat="1" ht="23.25" hidden="1" customHeight="1" thickBot="1">
      <c r="A134" s="64"/>
      <c r="B134" s="249"/>
      <c r="C134" s="59"/>
      <c r="D134" s="59"/>
      <c r="E134" s="59"/>
      <c r="F134" s="53"/>
      <c r="G134" s="14">
        <f t="shared" si="22"/>
        <v>2680845</v>
      </c>
      <c r="H134" s="143">
        <v>2680845</v>
      </c>
      <c r="I134" s="143"/>
      <c r="J134" s="143"/>
      <c r="K134" s="143"/>
      <c r="L134" s="143"/>
      <c r="M134" s="143"/>
      <c r="N134" s="248"/>
    </row>
    <row r="135" spans="1:14" s="11" customFormat="1" ht="23.25" hidden="1" customHeight="1">
      <c r="A135" s="64"/>
      <c r="B135" s="249"/>
      <c r="C135" s="48"/>
      <c r="D135" s="48"/>
      <c r="E135" s="48"/>
      <c r="F135" s="49"/>
      <c r="G135" s="14">
        <f t="shared" si="22"/>
        <v>2680845</v>
      </c>
      <c r="H135" s="143">
        <v>2680845</v>
      </c>
      <c r="I135" s="143"/>
      <c r="J135" s="143"/>
      <c r="K135" s="143"/>
      <c r="L135" s="143"/>
      <c r="M135" s="143"/>
      <c r="N135" s="248"/>
    </row>
    <row r="136" spans="1:14" s="11" customFormat="1" ht="23.25" hidden="1" customHeight="1" thickBot="1">
      <c r="A136" s="66"/>
      <c r="B136" s="249"/>
      <c r="C136" s="67"/>
      <c r="D136" s="67"/>
      <c r="E136" s="67"/>
      <c r="F136" s="57"/>
      <c r="G136" s="93">
        <f t="shared" si="22"/>
        <v>0</v>
      </c>
      <c r="H136" s="143">
        <v>0</v>
      </c>
      <c r="I136" s="166"/>
      <c r="J136" s="166"/>
      <c r="K136" s="166"/>
      <c r="L136" s="166"/>
      <c r="M136" s="166"/>
      <c r="N136" s="248"/>
    </row>
    <row r="137" spans="1:14" s="12" customFormat="1" ht="23.25" customHeight="1" thickBot="1">
      <c r="A137" s="244" t="s">
        <v>71</v>
      </c>
      <c r="B137" s="400" t="s">
        <v>50</v>
      </c>
      <c r="C137" s="254"/>
      <c r="D137" s="261"/>
      <c r="E137" s="261"/>
      <c r="F137" s="112" t="s">
        <v>20</v>
      </c>
      <c r="G137" s="14">
        <f t="shared" si="22"/>
        <v>42677485.899999999</v>
      </c>
      <c r="H137" s="24">
        <f>H138+H139+H140+H141</f>
        <v>30408273.899999999</v>
      </c>
      <c r="I137" s="24">
        <f>I138+I139+I140+I141</f>
        <v>6090264</v>
      </c>
      <c r="J137" s="24">
        <v>6178948</v>
      </c>
      <c r="K137" s="24">
        <v>0</v>
      </c>
      <c r="L137" s="34">
        <v>0</v>
      </c>
      <c r="M137" s="34">
        <v>0</v>
      </c>
      <c r="N137" s="216" t="s">
        <v>32</v>
      </c>
    </row>
    <row r="138" spans="1:14" s="12" customFormat="1" ht="23.25" customHeight="1" thickBot="1">
      <c r="A138" s="245"/>
      <c r="B138" s="301"/>
      <c r="C138" s="255"/>
      <c r="D138" s="262"/>
      <c r="E138" s="262"/>
      <c r="F138" s="43" t="s">
        <v>15</v>
      </c>
      <c r="G138" s="24">
        <f t="shared" si="22"/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17"/>
    </row>
    <row r="139" spans="1:14" s="12" customFormat="1" ht="23.25" customHeight="1" thickBot="1">
      <c r="A139" s="245"/>
      <c r="B139" s="301"/>
      <c r="C139" s="255"/>
      <c r="D139" s="262"/>
      <c r="E139" s="262"/>
      <c r="F139" s="44" t="s">
        <v>16</v>
      </c>
      <c r="G139" s="14">
        <f t="shared" si="22"/>
        <v>37591616</v>
      </c>
      <c r="H139" s="15">
        <f>H146+H153+H160</f>
        <v>25935866</v>
      </c>
      <c r="I139" s="15">
        <f t="shared" ref="I139" si="23">I146+I153+I160</f>
        <v>5785750</v>
      </c>
      <c r="J139" s="15">
        <v>5870000</v>
      </c>
      <c r="K139" s="15">
        <v>0</v>
      </c>
      <c r="L139" s="15">
        <v>0</v>
      </c>
      <c r="M139" s="15">
        <v>0</v>
      </c>
      <c r="N139" s="217"/>
    </row>
    <row r="140" spans="1:14" s="12" customFormat="1" ht="23.25" customHeight="1" thickBot="1">
      <c r="A140" s="245"/>
      <c r="B140" s="301"/>
      <c r="C140" s="255"/>
      <c r="D140" s="262"/>
      <c r="E140" s="262"/>
      <c r="F140" s="45" t="s">
        <v>101</v>
      </c>
      <c r="G140" s="14">
        <f t="shared" si="22"/>
        <v>895869.9</v>
      </c>
      <c r="H140" s="144">
        <f>H147+H154+H161</f>
        <v>282407.90000000002</v>
      </c>
      <c r="I140" s="144">
        <f t="shared" ref="I140" si="24">I147+I154+I161</f>
        <v>304514</v>
      </c>
      <c r="J140" s="144">
        <v>308948</v>
      </c>
      <c r="K140" s="144">
        <v>0</v>
      </c>
      <c r="L140" s="144">
        <v>0</v>
      </c>
      <c r="M140" s="144">
        <v>0</v>
      </c>
      <c r="N140" s="217"/>
    </row>
    <row r="141" spans="1:14" s="12" customFormat="1" ht="23.25" customHeight="1" thickBot="1">
      <c r="A141" s="245"/>
      <c r="B141" s="301"/>
      <c r="C141" s="256"/>
      <c r="D141" s="262"/>
      <c r="E141" s="262"/>
      <c r="F141" s="68" t="s">
        <v>36</v>
      </c>
      <c r="G141" s="14">
        <f t="shared" si="22"/>
        <v>4190000</v>
      </c>
      <c r="H141" s="15">
        <v>4190000</v>
      </c>
      <c r="I141" s="15">
        <f t="shared" ref="I141:M141" si="25">I148+I155+I162</f>
        <v>0</v>
      </c>
      <c r="J141" s="15">
        <f t="shared" si="25"/>
        <v>0</v>
      </c>
      <c r="K141" s="15">
        <f t="shared" si="25"/>
        <v>0</v>
      </c>
      <c r="L141" s="15">
        <f t="shared" si="25"/>
        <v>0</v>
      </c>
      <c r="M141" s="15">
        <f t="shared" si="25"/>
        <v>0</v>
      </c>
      <c r="N141" s="217"/>
    </row>
    <row r="142" spans="1:14" s="12" customFormat="1" ht="36" customHeight="1" thickBot="1">
      <c r="A142" s="245"/>
      <c r="B142" s="301"/>
      <c r="C142" s="78" t="s">
        <v>29</v>
      </c>
      <c r="D142" s="262"/>
      <c r="E142" s="262"/>
      <c r="F142" s="69"/>
      <c r="G142" s="14">
        <f t="shared" si="22"/>
        <v>30408273.899999999</v>
      </c>
      <c r="H142" s="15">
        <v>30408273.899999999</v>
      </c>
      <c r="I142" s="30">
        <v>0</v>
      </c>
      <c r="J142" s="30">
        <v>0</v>
      </c>
      <c r="K142" s="30">
        <v>0</v>
      </c>
      <c r="L142" s="15">
        <f>L143</f>
        <v>0</v>
      </c>
      <c r="M142" s="15">
        <f>M143</f>
        <v>0</v>
      </c>
      <c r="N142" s="217"/>
    </row>
    <row r="143" spans="1:14" s="12" customFormat="1" ht="23.25" customHeight="1" thickBot="1">
      <c r="A143" s="246"/>
      <c r="B143" s="368"/>
      <c r="C143" s="79" t="s">
        <v>23</v>
      </c>
      <c r="D143" s="262"/>
      <c r="E143" s="263"/>
      <c r="F143" s="70"/>
      <c r="G143" s="14">
        <f t="shared" si="22"/>
        <v>30408273.899999999</v>
      </c>
      <c r="H143" s="30">
        <f>H150+H157+H164</f>
        <v>30408273.899999999</v>
      </c>
      <c r="I143" s="30">
        <v>0</v>
      </c>
      <c r="J143" s="30">
        <v>0</v>
      </c>
      <c r="K143" s="30">
        <v>0</v>
      </c>
      <c r="L143" s="30">
        <f t="shared" ref="L143:M143" si="26">L150+L157+L164</f>
        <v>0</v>
      </c>
      <c r="M143" s="30">
        <f t="shared" si="26"/>
        <v>0</v>
      </c>
      <c r="N143" s="218"/>
    </row>
    <row r="144" spans="1:14" s="12" customFormat="1" ht="19.5" customHeight="1" thickBot="1">
      <c r="A144" s="333" t="s">
        <v>117</v>
      </c>
      <c r="B144" s="214" t="s">
        <v>37</v>
      </c>
      <c r="C144" s="257"/>
      <c r="D144" s="264"/>
      <c r="E144" s="265"/>
      <c r="F144" s="35" t="s">
        <v>20</v>
      </c>
      <c r="G144" s="14">
        <f t="shared" si="22"/>
        <v>2879290</v>
      </c>
      <c r="H144" s="14">
        <f>H145+H146+H147+H148</f>
        <v>2879290</v>
      </c>
      <c r="I144" s="14">
        <v>0</v>
      </c>
      <c r="J144" s="14">
        <v>0</v>
      </c>
      <c r="K144" s="14">
        <v>0</v>
      </c>
      <c r="L144" s="16">
        <v>0</v>
      </c>
      <c r="M144" s="16">
        <v>0</v>
      </c>
      <c r="N144" s="334" t="s">
        <v>40</v>
      </c>
    </row>
    <row r="145" spans="1:14" s="11" customFormat="1" ht="23.25" customHeight="1" thickBot="1">
      <c r="A145" s="326"/>
      <c r="B145" s="214"/>
      <c r="C145" s="255"/>
      <c r="D145" s="239"/>
      <c r="E145" s="242"/>
      <c r="F145" s="51" t="s">
        <v>15</v>
      </c>
      <c r="G145" s="24">
        <f t="shared" si="22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31"/>
    </row>
    <row r="146" spans="1:14" s="11" customFormat="1" ht="23.25" customHeight="1" thickBot="1">
      <c r="A146" s="326"/>
      <c r="B146" s="214"/>
      <c r="C146" s="255"/>
      <c r="D146" s="239"/>
      <c r="E146" s="242"/>
      <c r="F146" s="52" t="s">
        <v>16</v>
      </c>
      <c r="G146" s="14">
        <f t="shared" si="22"/>
        <v>2299290</v>
      </c>
      <c r="H146" s="21">
        <v>2299290</v>
      </c>
      <c r="I146" s="21">
        <v>0</v>
      </c>
      <c r="J146" s="21">
        <v>0</v>
      </c>
      <c r="K146" s="15">
        <v>0</v>
      </c>
      <c r="L146" s="15">
        <v>0</v>
      </c>
      <c r="M146" s="15">
        <v>0</v>
      </c>
      <c r="N146" s="331"/>
    </row>
    <row r="147" spans="1:14" s="11" customFormat="1" ht="23.25" customHeight="1" thickBot="1">
      <c r="A147" s="326"/>
      <c r="B147" s="214"/>
      <c r="C147" s="255"/>
      <c r="D147" s="239"/>
      <c r="E147" s="242"/>
      <c r="F147" s="53" t="s">
        <v>101</v>
      </c>
      <c r="G147" s="14">
        <f t="shared" si="22"/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331"/>
    </row>
    <row r="148" spans="1:14" s="11" customFormat="1" ht="23.25" customHeight="1" thickBot="1">
      <c r="A148" s="326"/>
      <c r="B148" s="214"/>
      <c r="C148" s="258"/>
      <c r="D148" s="239"/>
      <c r="E148" s="242"/>
      <c r="F148" s="68" t="s">
        <v>36</v>
      </c>
      <c r="G148" s="14">
        <f t="shared" si="22"/>
        <v>580000</v>
      </c>
      <c r="H148" s="21">
        <v>580000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331"/>
    </row>
    <row r="149" spans="1:14" s="11" customFormat="1" ht="22.5" customHeight="1" thickBot="1">
      <c r="A149" s="326"/>
      <c r="B149" s="214"/>
      <c r="C149" s="119" t="s">
        <v>9</v>
      </c>
      <c r="D149" s="239"/>
      <c r="E149" s="242"/>
      <c r="F149" s="71"/>
      <c r="G149" s="14">
        <f t="shared" si="22"/>
        <v>2879290</v>
      </c>
      <c r="H149" s="19">
        <f>H144</f>
        <v>2879290</v>
      </c>
      <c r="I149" s="15">
        <v>0</v>
      </c>
      <c r="J149" s="15">
        <v>0</v>
      </c>
      <c r="K149" s="19">
        <v>0</v>
      </c>
      <c r="L149" s="19">
        <v>0</v>
      </c>
      <c r="M149" s="19">
        <v>0</v>
      </c>
      <c r="N149" s="331"/>
    </row>
    <row r="150" spans="1:14" s="11" customFormat="1" ht="23.25" customHeight="1" thickBot="1">
      <c r="A150" s="327"/>
      <c r="B150" s="214"/>
      <c r="C150" s="120" t="s">
        <v>23</v>
      </c>
      <c r="D150" s="239"/>
      <c r="E150" s="243"/>
      <c r="F150" s="72"/>
      <c r="G150" s="93">
        <f t="shared" si="22"/>
        <v>2879290</v>
      </c>
      <c r="H150" s="144">
        <f>H149</f>
        <v>2879290</v>
      </c>
      <c r="I150" s="144">
        <f>SUM(J150:N150)</f>
        <v>0</v>
      </c>
      <c r="J150" s="144">
        <f t="shared" ref="J150" si="27">SUM(K150:O150)</f>
        <v>0</v>
      </c>
      <c r="K150" s="144">
        <f t="shared" ref="K150" si="28">SUM(L150:P150)</f>
        <v>0</v>
      </c>
      <c r="L150" s="144">
        <f>SUM(N150:Q150)</f>
        <v>0</v>
      </c>
      <c r="M150" s="144">
        <f t="shared" ref="M150" si="29">SUM(O150:R150)</f>
        <v>0</v>
      </c>
      <c r="N150" s="331"/>
    </row>
    <row r="151" spans="1:14" s="11" customFormat="1" ht="22.5" customHeight="1" thickBot="1">
      <c r="A151" s="335" t="s">
        <v>118</v>
      </c>
      <c r="B151" s="219" t="s">
        <v>38</v>
      </c>
      <c r="C151" s="259"/>
      <c r="D151" s="266"/>
      <c r="E151" s="267"/>
      <c r="F151" s="35" t="s">
        <v>20</v>
      </c>
      <c r="G151" s="14">
        <f t="shared" si="22"/>
        <v>21880826</v>
      </c>
      <c r="H151" s="14">
        <f>H152+H153+H154+H155</f>
        <v>21880826</v>
      </c>
      <c r="I151" s="14">
        <v>0</v>
      </c>
      <c r="J151" s="14">
        <v>0</v>
      </c>
      <c r="K151" s="14">
        <v>0</v>
      </c>
      <c r="L151" s="16">
        <v>0</v>
      </c>
      <c r="M151" s="16">
        <v>0</v>
      </c>
      <c r="N151" s="330" t="s">
        <v>41</v>
      </c>
    </row>
    <row r="152" spans="1:14" s="11" customFormat="1" ht="23.25" customHeight="1" thickBot="1">
      <c r="A152" s="336"/>
      <c r="B152" s="220"/>
      <c r="C152" s="255"/>
      <c r="D152" s="239"/>
      <c r="E152" s="242"/>
      <c r="F152" s="51" t="s">
        <v>15</v>
      </c>
      <c r="G152" s="24">
        <f t="shared" si="22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31"/>
    </row>
    <row r="153" spans="1:14" s="11" customFormat="1" ht="23.25" customHeight="1" thickBot="1">
      <c r="A153" s="336"/>
      <c r="B153" s="220"/>
      <c r="C153" s="255"/>
      <c r="D153" s="239"/>
      <c r="E153" s="242"/>
      <c r="F153" s="52" t="s">
        <v>16</v>
      </c>
      <c r="G153" s="14">
        <f t="shared" si="22"/>
        <v>18270826</v>
      </c>
      <c r="H153" s="21">
        <v>18270826</v>
      </c>
      <c r="I153" s="21">
        <v>0</v>
      </c>
      <c r="J153" s="21">
        <v>0</v>
      </c>
      <c r="K153" s="15">
        <v>0</v>
      </c>
      <c r="L153" s="15">
        <v>0</v>
      </c>
      <c r="M153" s="15">
        <v>0</v>
      </c>
      <c r="N153" s="331"/>
    </row>
    <row r="154" spans="1:14" s="11" customFormat="1" ht="23.25" customHeight="1" thickBot="1">
      <c r="A154" s="336"/>
      <c r="B154" s="220"/>
      <c r="C154" s="255"/>
      <c r="D154" s="239"/>
      <c r="E154" s="242"/>
      <c r="F154" s="53" t="s">
        <v>101</v>
      </c>
      <c r="G154" s="14">
        <f t="shared" si="22"/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331"/>
    </row>
    <row r="155" spans="1:14" s="11" customFormat="1" ht="23.25" customHeight="1" thickBot="1">
      <c r="A155" s="336"/>
      <c r="B155" s="220"/>
      <c r="C155" s="258"/>
      <c r="D155" s="239"/>
      <c r="E155" s="242"/>
      <c r="F155" s="68" t="s">
        <v>36</v>
      </c>
      <c r="G155" s="14">
        <f t="shared" si="22"/>
        <v>3610000</v>
      </c>
      <c r="H155" s="21">
        <v>3610000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331"/>
    </row>
    <row r="156" spans="1:14" s="11" customFormat="1" ht="26.25" customHeight="1" thickBot="1">
      <c r="A156" s="336"/>
      <c r="B156" s="220"/>
      <c r="C156" s="119" t="s">
        <v>9</v>
      </c>
      <c r="D156" s="239"/>
      <c r="E156" s="242"/>
      <c r="F156" s="71"/>
      <c r="G156" s="14">
        <f t="shared" si="22"/>
        <v>21880826</v>
      </c>
      <c r="H156" s="36">
        <f>H151</f>
        <v>21880826</v>
      </c>
      <c r="I156" s="21">
        <v>0</v>
      </c>
      <c r="J156" s="21">
        <v>0</v>
      </c>
      <c r="K156" s="36">
        <v>0</v>
      </c>
      <c r="L156" s="36">
        <v>0</v>
      </c>
      <c r="M156" s="36">
        <v>0</v>
      </c>
      <c r="N156" s="331"/>
    </row>
    <row r="157" spans="1:14" s="11" customFormat="1" ht="14.25" customHeight="1" thickBot="1">
      <c r="A157" s="336"/>
      <c r="B157" s="221"/>
      <c r="C157" s="109" t="s">
        <v>23</v>
      </c>
      <c r="D157" s="239"/>
      <c r="E157" s="268"/>
      <c r="F157" s="73"/>
      <c r="G157" s="14">
        <f t="shared" si="22"/>
        <v>21880826</v>
      </c>
      <c r="H157" s="145">
        <f>H156</f>
        <v>21880826</v>
      </c>
      <c r="I157" s="145">
        <f>SUM(J157:N157)</f>
        <v>0</v>
      </c>
      <c r="J157" s="145">
        <f t="shared" ref="J157" si="30">SUM(K157:O157)</f>
        <v>0</v>
      </c>
      <c r="K157" s="145">
        <f t="shared" ref="K157" si="31">SUM(L157:P157)</f>
        <v>0</v>
      </c>
      <c r="L157" s="145">
        <f>SUM(N157:Q157)</f>
        <v>0</v>
      </c>
      <c r="M157" s="145">
        <f t="shared" ref="M157" si="32">SUM(O157:R157)</f>
        <v>0</v>
      </c>
      <c r="N157" s="332"/>
    </row>
    <row r="158" spans="1:14" s="11" customFormat="1" ht="22.5" customHeight="1" thickBot="1">
      <c r="A158" s="325" t="s">
        <v>119</v>
      </c>
      <c r="B158" s="328" t="s">
        <v>39</v>
      </c>
      <c r="C158" s="259"/>
      <c r="D158" s="209"/>
      <c r="E158" s="252"/>
      <c r="F158" s="113" t="s">
        <v>20</v>
      </c>
      <c r="G158" s="14">
        <f>SUM(H158:L158)</f>
        <v>17917369.899999999</v>
      </c>
      <c r="H158" s="14">
        <f>H159+H160+H161+H162</f>
        <v>5648157.9000000004</v>
      </c>
      <c r="I158" s="14">
        <f>SUM(I160:I162)</f>
        <v>6090264</v>
      </c>
      <c r="J158" s="24">
        <v>6178948</v>
      </c>
      <c r="K158" s="24">
        <v>0</v>
      </c>
      <c r="L158" s="30">
        <v>0</v>
      </c>
      <c r="M158" s="30">
        <v>0</v>
      </c>
      <c r="N158" s="330" t="s">
        <v>42</v>
      </c>
    </row>
    <row r="159" spans="1:14" s="11" customFormat="1" ht="23.25" customHeight="1" thickBot="1">
      <c r="A159" s="326"/>
      <c r="B159" s="214"/>
      <c r="C159" s="255"/>
      <c r="D159" s="239"/>
      <c r="E159" s="253"/>
      <c r="F159" s="103" t="s">
        <v>15</v>
      </c>
      <c r="G159" s="24">
        <f t="shared" si="22"/>
        <v>0</v>
      </c>
      <c r="H159" s="36">
        <v>0</v>
      </c>
      <c r="I159" s="36">
        <v>0</v>
      </c>
      <c r="J159" s="173">
        <v>0</v>
      </c>
      <c r="K159" s="173">
        <v>0</v>
      </c>
      <c r="L159" s="173">
        <v>0</v>
      </c>
      <c r="M159" s="173">
        <v>0</v>
      </c>
      <c r="N159" s="331"/>
    </row>
    <row r="160" spans="1:14" s="11" customFormat="1" ht="23.25" customHeight="1" thickBot="1">
      <c r="A160" s="326"/>
      <c r="B160" s="214"/>
      <c r="C160" s="255"/>
      <c r="D160" s="239"/>
      <c r="E160" s="253"/>
      <c r="F160" s="104" t="s">
        <v>16</v>
      </c>
      <c r="G160" s="14">
        <f t="shared" si="22"/>
        <v>17021500</v>
      </c>
      <c r="H160" s="15">
        <v>5365750</v>
      </c>
      <c r="I160" s="15">
        <v>5785750</v>
      </c>
      <c r="J160" s="24">
        <v>5870000</v>
      </c>
      <c r="K160" s="24">
        <v>0</v>
      </c>
      <c r="L160" s="24">
        <v>0</v>
      </c>
      <c r="M160" s="24">
        <v>0</v>
      </c>
      <c r="N160" s="331"/>
    </row>
    <row r="161" spans="1:14" s="11" customFormat="1" ht="23.25" customHeight="1" thickBot="1">
      <c r="A161" s="326"/>
      <c r="B161" s="214"/>
      <c r="C161" s="255"/>
      <c r="D161" s="239"/>
      <c r="E161" s="253"/>
      <c r="F161" s="53" t="s">
        <v>101</v>
      </c>
      <c r="G161" s="14">
        <f t="shared" si="22"/>
        <v>895869.9</v>
      </c>
      <c r="H161" s="15">
        <v>282407.90000000002</v>
      </c>
      <c r="I161" s="15">
        <v>304514</v>
      </c>
      <c r="J161" s="24">
        <v>308948</v>
      </c>
      <c r="K161" s="24">
        <v>0</v>
      </c>
      <c r="L161" s="24">
        <v>0</v>
      </c>
      <c r="M161" s="24">
        <v>0</v>
      </c>
      <c r="N161" s="331"/>
    </row>
    <row r="162" spans="1:14" s="11" customFormat="1" ht="23.25" customHeight="1" thickBot="1">
      <c r="A162" s="326"/>
      <c r="B162" s="214"/>
      <c r="C162" s="258"/>
      <c r="D162" s="239"/>
      <c r="E162" s="253"/>
      <c r="F162" s="114" t="s">
        <v>36</v>
      </c>
      <c r="G162" s="14">
        <f t="shared" si="22"/>
        <v>0</v>
      </c>
      <c r="H162" s="21">
        <v>0</v>
      </c>
      <c r="I162" s="21">
        <v>0</v>
      </c>
      <c r="J162" s="21">
        <v>0</v>
      </c>
      <c r="K162" s="14">
        <v>0</v>
      </c>
      <c r="L162" s="14">
        <v>0</v>
      </c>
      <c r="M162" s="14">
        <v>0</v>
      </c>
      <c r="N162" s="331"/>
    </row>
    <row r="163" spans="1:14" s="11" customFormat="1" ht="18.75" customHeight="1" thickBot="1">
      <c r="A163" s="326"/>
      <c r="B163" s="214"/>
      <c r="C163" s="117" t="s">
        <v>9</v>
      </c>
      <c r="D163" s="239"/>
      <c r="E163" s="253"/>
      <c r="F163" s="115"/>
      <c r="G163" s="14">
        <f t="shared" si="22"/>
        <v>11738421.9</v>
      </c>
      <c r="H163" s="36">
        <v>5648157.9000000004</v>
      </c>
      <c r="I163" s="36">
        <v>6090264</v>
      </c>
      <c r="J163" s="21">
        <v>0</v>
      </c>
      <c r="K163" s="14">
        <v>0</v>
      </c>
      <c r="L163" s="14">
        <v>0</v>
      </c>
      <c r="M163" s="14">
        <v>0</v>
      </c>
      <c r="N163" s="331"/>
    </row>
    <row r="164" spans="1:14" s="11" customFormat="1" ht="29.25" customHeight="1" thickBot="1">
      <c r="A164" s="327"/>
      <c r="B164" s="329"/>
      <c r="C164" s="118" t="s">
        <v>23</v>
      </c>
      <c r="D164" s="239"/>
      <c r="E164" s="253"/>
      <c r="F164" s="116"/>
      <c r="G164" s="14">
        <f t="shared" si="22"/>
        <v>11738421.9</v>
      </c>
      <c r="H164" s="145">
        <v>5648157.9000000004</v>
      </c>
      <c r="I164" s="145">
        <f>I163</f>
        <v>6090264</v>
      </c>
      <c r="J164" s="145">
        <f t="shared" ref="J164" si="33">SUM(K164:O164)</f>
        <v>0</v>
      </c>
      <c r="K164" s="14">
        <v>0</v>
      </c>
      <c r="L164" s="14">
        <v>0</v>
      </c>
      <c r="M164" s="14">
        <v>0</v>
      </c>
      <c r="N164" s="332"/>
    </row>
    <row r="165" spans="1:14" s="11" customFormat="1" ht="23.25" customHeight="1" thickBot="1">
      <c r="A165" s="200"/>
      <c r="B165" s="185" t="s">
        <v>120</v>
      </c>
      <c r="C165" s="186" t="s">
        <v>9</v>
      </c>
      <c r="D165" s="209"/>
      <c r="E165" s="203"/>
      <c r="F165" s="18" t="s">
        <v>20</v>
      </c>
      <c r="G165" s="14">
        <f>SUM(H165:L165)</f>
        <v>26096069.710000001</v>
      </c>
      <c r="H165" s="14">
        <v>0</v>
      </c>
      <c r="I165" s="137">
        <v>0</v>
      </c>
      <c r="J165" s="94">
        <v>26096069.710000001</v>
      </c>
      <c r="K165" s="137">
        <v>0</v>
      </c>
      <c r="L165" s="16">
        <v>0</v>
      </c>
      <c r="M165" s="16">
        <v>0</v>
      </c>
      <c r="N165" s="205" t="s">
        <v>113</v>
      </c>
    </row>
    <row r="166" spans="1:14" s="11" customFormat="1" ht="23.25" customHeight="1" thickBot="1">
      <c r="A166" s="201"/>
      <c r="B166" s="185"/>
      <c r="C166" s="187"/>
      <c r="D166" s="209"/>
      <c r="E166" s="204"/>
      <c r="F166" s="51" t="s">
        <v>15</v>
      </c>
      <c r="G166" s="14">
        <f t="shared" ref="G166:G167" si="34">SUM(H166:L166)</f>
        <v>0</v>
      </c>
      <c r="H166" s="149">
        <v>0</v>
      </c>
      <c r="I166" s="147">
        <v>0</v>
      </c>
      <c r="J166" s="133">
        <v>0</v>
      </c>
      <c r="K166" s="133">
        <v>0</v>
      </c>
      <c r="L166" s="134">
        <v>0</v>
      </c>
      <c r="M166" s="134">
        <v>0</v>
      </c>
      <c r="N166" s="206"/>
    </row>
    <row r="167" spans="1:14" s="11" customFormat="1" ht="23.25" customHeight="1" thickBot="1">
      <c r="A167" s="201"/>
      <c r="B167" s="185"/>
      <c r="C167" s="187"/>
      <c r="D167" s="209"/>
      <c r="E167" s="204"/>
      <c r="F167" s="52" t="s">
        <v>16</v>
      </c>
      <c r="G167" s="14">
        <f t="shared" si="34"/>
        <v>0</v>
      </c>
      <c r="H167" s="143">
        <v>0</v>
      </c>
      <c r="I167" s="148">
        <v>0</v>
      </c>
      <c r="J167" s="135">
        <v>0</v>
      </c>
      <c r="K167" s="135">
        <v>0</v>
      </c>
      <c r="L167" s="136">
        <v>0</v>
      </c>
      <c r="M167" s="136">
        <v>0</v>
      </c>
      <c r="N167" s="206"/>
    </row>
    <row r="168" spans="1:14" s="11" customFormat="1" ht="116.25" customHeight="1" thickBot="1">
      <c r="A168" s="202"/>
      <c r="B168" s="185"/>
      <c r="C168" s="187"/>
      <c r="D168" s="209"/>
      <c r="E168" s="204"/>
      <c r="F168" s="53" t="s">
        <v>101</v>
      </c>
      <c r="G168" s="14">
        <f>SUM(H168:L168)</f>
        <v>26096069.710000001</v>
      </c>
      <c r="H168" s="143">
        <v>0</v>
      </c>
      <c r="I168" s="148">
        <v>0</v>
      </c>
      <c r="J168" s="131">
        <v>26096069.710000001</v>
      </c>
      <c r="K168" s="131">
        <v>0</v>
      </c>
      <c r="L168" s="132">
        <v>0</v>
      </c>
      <c r="M168" s="132">
        <v>0</v>
      </c>
      <c r="N168" s="206"/>
    </row>
    <row r="169" spans="1:14" s="11" customFormat="1" ht="23.25" customHeight="1" thickBot="1">
      <c r="A169" s="338" t="s">
        <v>76</v>
      </c>
      <c r="B169" s="185" t="s">
        <v>96</v>
      </c>
      <c r="C169" s="207" t="s">
        <v>100</v>
      </c>
      <c r="D169" s="209"/>
      <c r="E169" s="203"/>
      <c r="F169" s="18" t="s">
        <v>20</v>
      </c>
      <c r="G169" s="14">
        <f>SUM(H169:M169)</f>
        <v>164807705.88999999</v>
      </c>
      <c r="H169" s="14">
        <v>0</v>
      </c>
      <c r="I169" s="137">
        <v>0</v>
      </c>
      <c r="J169" s="94">
        <v>0</v>
      </c>
      <c r="K169" s="137">
        <v>55331492.890000001</v>
      </c>
      <c r="L169" s="16">
        <v>50310873</v>
      </c>
      <c r="M169" s="16">
        <v>59165340</v>
      </c>
      <c r="N169" s="205" t="s">
        <v>112</v>
      </c>
    </row>
    <row r="170" spans="1:14" s="11" customFormat="1" ht="23.25" customHeight="1" thickBot="1">
      <c r="A170" s="298"/>
      <c r="B170" s="185"/>
      <c r="C170" s="208"/>
      <c r="D170" s="209"/>
      <c r="E170" s="204"/>
      <c r="F170" s="51" t="s">
        <v>15</v>
      </c>
      <c r="G170" s="14">
        <f t="shared" ref="G170:G172" si="35">SUM(H170:M170)</f>
        <v>0</v>
      </c>
      <c r="H170" s="149">
        <v>0</v>
      </c>
      <c r="I170" s="147">
        <v>0</v>
      </c>
      <c r="J170" s="133">
        <v>0</v>
      </c>
      <c r="K170" s="133">
        <v>0</v>
      </c>
      <c r="L170" s="134">
        <v>0</v>
      </c>
      <c r="M170" s="134">
        <v>0</v>
      </c>
      <c r="N170" s="206"/>
    </row>
    <row r="171" spans="1:14" s="11" customFormat="1" ht="23.25" customHeight="1" thickBot="1">
      <c r="A171" s="298"/>
      <c r="B171" s="185"/>
      <c r="C171" s="208"/>
      <c r="D171" s="209"/>
      <c r="E171" s="204"/>
      <c r="F171" s="52" t="s">
        <v>16</v>
      </c>
      <c r="G171" s="14">
        <f t="shared" si="35"/>
        <v>0</v>
      </c>
      <c r="H171" s="143">
        <v>0</v>
      </c>
      <c r="I171" s="148">
        <v>0</v>
      </c>
      <c r="J171" s="135">
        <v>0</v>
      </c>
      <c r="K171" s="135">
        <v>0</v>
      </c>
      <c r="L171" s="136">
        <v>0</v>
      </c>
      <c r="M171" s="136">
        <v>0</v>
      </c>
      <c r="N171" s="206"/>
    </row>
    <row r="172" spans="1:14" s="11" customFormat="1" ht="55.5" customHeight="1" thickBot="1">
      <c r="A172" s="298"/>
      <c r="B172" s="185"/>
      <c r="C172" s="208"/>
      <c r="D172" s="209"/>
      <c r="E172" s="204"/>
      <c r="F172" s="53" t="s">
        <v>101</v>
      </c>
      <c r="G172" s="14">
        <f t="shared" si="35"/>
        <v>164807705.88999999</v>
      </c>
      <c r="H172" s="143">
        <v>0</v>
      </c>
      <c r="I172" s="148">
        <v>0</v>
      </c>
      <c r="J172" s="131">
        <v>0</v>
      </c>
      <c r="K172" s="131">
        <v>55331492.890000001</v>
      </c>
      <c r="L172" s="132">
        <v>50310873</v>
      </c>
      <c r="M172" s="132">
        <v>59165340</v>
      </c>
      <c r="N172" s="206"/>
    </row>
    <row r="173" spans="1:14" s="11" customFormat="1" ht="23.25" customHeight="1" thickBot="1">
      <c r="A173" s="298" t="s">
        <v>70</v>
      </c>
      <c r="B173" s="184" t="s">
        <v>66</v>
      </c>
      <c r="C173" s="207" t="s">
        <v>100</v>
      </c>
      <c r="D173" s="204"/>
      <c r="E173" s="209"/>
      <c r="F173" s="102" t="s">
        <v>20</v>
      </c>
      <c r="G173" s="14">
        <f>SUM(H173:L173)</f>
        <v>49000</v>
      </c>
      <c r="H173" s="92">
        <v>0</v>
      </c>
      <c r="I173" s="131">
        <v>0</v>
      </c>
      <c r="J173" s="137">
        <v>49000</v>
      </c>
      <c r="K173" s="148">
        <v>0</v>
      </c>
      <c r="L173" s="143">
        <v>0</v>
      </c>
      <c r="M173" s="143">
        <v>0</v>
      </c>
      <c r="N173" s="193" t="s">
        <v>84</v>
      </c>
    </row>
    <row r="174" spans="1:14" s="11" customFormat="1" ht="23.25" customHeight="1" thickBot="1">
      <c r="A174" s="298"/>
      <c r="B174" s="185"/>
      <c r="C174" s="208"/>
      <c r="D174" s="204"/>
      <c r="E174" s="209"/>
      <c r="F174" s="103" t="s">
        <v>15</v>
      </c>
      <c r="G174" s="14">
        <f t="shared" ref="G174:G184" si="36">SUM(H174:L174)</f>
        <v>0</v>
      </c>
      <c r="H174" s="149">
        <v>0</v>
      </c>
      <c r="I174" s="147">
        <v>0</v>
      </c>
      <c r="J174" s="133">
        <v>0</v>
      </c>
      <c r="K174" s="148">
        <v>0</v>
      </c>
      <c r="L174" s="143">
        <v>0</v>
      </c>
      <c r="M174" s="143">
        <v>0</v>
      </c>
      <c r="N174" s="194"/>
    </row>
    <row r="175" spans="1:14" s="11" customFormat="1" ht="23.25" customHeight="1" thickBot="1">
      <c r="A175" s="298"/>
      <c r="B175" s="185"/>
      <c r="C175" s="208"/>
      <c r="D175" s="204"/>
      <c r="E175" s="209"/>
      <c r="F175" s="104" t="s">
        <v>16</v>
      </c>
      <c r="G175" s="14">
        <f t="shared" si="36"/>
        <v>0</v>
      </c>
      <c r="H175" s="143">
        <v>0</v>
      </c>
      <c r="I175" s="148">
        <v>0</v>
      </c>
      <c r="J175" s="133">
        <v>0</v>
      </c>
      <c r="K175" s="148">
        <v>0</v>
      </c>
      <c r="L175" s="143">
        <v>0</v>
      </c>
      <c r="M175" s="143">
        <v>0</v>
      </c>
      <c r="N175" s="194"/>
    </row>
    <row r="176" spans="1:14" s="11" customFormat="1" ht="23.25" customHeight="1" thickBot="1">
      <c r="A176" s="366"/>
      <c r="B176" s="185"/>
      <c r="C176" s="208"/>
      <c r="D176" s="204"/>
      <c r="E176" s="209"/>
      <c r="F176" s="53" t="s">
        <v>101</v>
      </c>
      <c r="G176" s="14">
        <f t="shared" si="36"/>
        <v>49000</v>
      </c>
      <c r="H176" s="143">
        <v>0</v>
      </c>
      <c r="I176" s="148">
        <v>0</v>
      </c>
      <c r="J176" s="131">
        <v>49000</v>
      </c>
      <c r="K176" s="148">
        <v>0</v>
      </c>
      <c r="L176" s="143">
        <v>0</v>
      </c>
      <c r="M176" s="143">
        <v>0</v>
      </c>
      <c r="N176" s="194"/>
    </row>
    <row r="177" spans="1:14" s="11" customFormat="1" ht="23.25" customHeight="1" thickBot="1">
      <c r="A177" s="338" t="s">
        <v>92</v>
      </c>
      <c r="B177" s="184" t="s">
        <v>67</v>
      </c>
      <c r="C177" s="207" t="s">
        <v>100</v>
      </c>
      <c r="D177" s="209"/>
      <c r="E177" s="204"/>
      <c r="F177" s="18" t="s">
        <v>20</v>
      </c>
      <c r="G177" s="14">
        <f t="shared" si="36"/>
        <v>9241400</v>
      </c>
      <c r="H177" s="14">
        <v>0</v>
      </c>
      <c r="I177" s="137">
        <v>0</v>
      </c>
      <c r="J177" s="137">
        <v>6800600</v>
      </c>
      <c r="K177" s="176">
        <v>2440800</v>
      </c>
      <c r="L177" s="176">
        <v>0</v>
      </c>
      <c r="M177" s="176">
        <v>0</v>
      </c>
      <c r="N177" s="181" t="s">
        <v>69</v>
      </c>
    </row>
    <row r="178" spans="1:14" s="11" customFormat="1" ht="23.25" customHeight="1" thickBot="1">
      <c r="A178" s="298"/>
      <c r="B178" s="185"/>
      <c r="C178" s="208"/>
      <c r="D178" s="209"/>
      <c r="E178" s="204"/>
      <c r="F178" s="51" t="s">
        <v>15</v>
      </c>
      <c r="G178" s="14">
        <f t="shared" si="36"/>
        <v>0</v>
      </c>
      <c r="H178" s="149">
        <v>0</v>
      </c>
      <c r="I178" s="147">
        <v>0</v>
      </c>
      <c r="J178" s="133">
        <v>0</v>
      </c>
      <c r="K178" s="148">
        <v>0</v>
      </c>
      <c r="L178" s="148">
        <v>0</v>
      </c>
      <c r="M178" s="148">
        <v>0</v>
      </c>
      <c r="N178" s="181"/>
    </row>
    <row r="179" spans="1:14" s="11" customFormat="1" ht="23.25" customHeight="1" thickBot="1">
      <c r="A179" s="298"/>
      <c r="B179" s="185"/>
      <c r="C179" s="208"/>
      <c r="D179" s="209"/>
      <c r="E179" s="204"/>
      <c r="F179" s="52" t="s">
        <v>16</v>
      </c>
      <c r="G179" s="14">
        <f t="shared" si="36"/>
        <v>0</v>
      </c>
      <c r="H179" s="143">
        <v>0</v>
      </c>
      <c r="I179" s="148">
        <v>0</v>
      </c>
      <c r="J179" s="133">
        <v>0</v>
      </c>
      <c r="K179" s="148">
        <v>0</v>
      </c>
      <c r="L179" s="148">
        <v>0</v>
      </c>
      <c r="M179" s="148">
        <v>0</v>
      </c>
      <c r="N179" s="181"/>
    </row>
    <row r="180" spans="1:14" s="11" customFormat="1" ht="23.25" customHeight="1" thickBot="1">
      <c r="A180" s="366"/>
      <c r="B180" s="185"/>
      <c r="C180" s="208"/>
      <c r="D180" s="209"/>
      <c r="E180" s="204"/>
      <c r="F180" s="53" t="s">
        <v>101</v>
      </c>
      <c r="G180" s="14">
        <f t="shared" si="36"/>
        <v>9241400</v>
      </c>
      <c r="H180" s="143">
        <v>0</v>
      </c>
      <c r="I180" s="148">
        <v>0</v>
      </c>
      <c r="J180" s="131">
        <v>6800600</v>
      </c>
      <c r="K180" s="148">
        <v>2440800</v>
      </c>
      <c r="L180" s="148">
        <v>0</v>
      </c>
      <c r="M180" s="148">
        <v>0</v>
      </c>
      <c r="N180" s="181"/>
    </row>
    <row r="181" spans="1:14" s="11" customFormat="1" ht="23.25" customHeight="1" thickBot="1">
      <c r="A181" s="338" t="s">
        <v>94</v>
      </c>
      <c r="B181" s="184" t="s">
        <v>102</v>
      </c>
      <c r="C181" s="207" t="s">
        <v>100</v>
      </c>
      <c r="D181" s="209"/>
      <c r="E181" s="192"/>
      <c r="F181" s="18" t="s">
        <v>20</v>
      </c>
      <c r="G181" s="14">
        <f t="shared" si="36"/>
        <v>4912500</v>
      </c>
      <c r="H181" s="14">
        <v>0</v>
      </c>
      <c r="I181" s="137">
        <v>0</v>
      </c>
      <c r="J181" s="137">
        <v>2500000</v>
      </c>
      <c r="K181" s="176">
        <v>2412500</v>
      </c>
      <c r="L181" s="176">
        <v>0</v>
      </c>
      <c r="M181" s="176">
        <v>0</v>
      </c>
      <c r="N181" s="181" t="s">
        <v>103</v>
      </c>
    </row>
    <row r="182" spans="1:14" s="11" customFormat="1" ht="23.25" customHeight="1" thickBot="1">
      <c r="A182" s="298"/>
      <c r="B182" s="185"/>
      <c r="C182" s="208"/>
      <c r="D182" s="209"/>
      <c r="E182" s="192"/>
      <c r="F182" s="51" t="s">
        <v>15</v>
      </c>
      <c r="G182" s="14">
        <f t="shared" si="36"/>
        <v>0</v>
      </c>
      <c r="H182" s="149">
        <v>0</v>
      </c>
      <c r="I182" s="147">
        <v>0</v>
      </c>
      <c r="J182" s="133">
        <v>0</v>
      </c>
      <c r="K182" s="148">
        <v>0</v>
      </c>
      <c r="L182" s="148">
        <v>0</v>
      </c>
      <c r="M182" s="21">
        <v>0</v>
      </c>
      <c r="N182" s="181"/>
    </row>
    <row r="183" spans="1:14" s="11" customFormat="1" ht="23.25" customHeight="1" thickBot="1">
      <c r="A183" s="298"/>
      <c r="B183" s="185"/>
      <c r="C183" s="208"/>
      <c r="D183" s="209"/>
      <c r="E183" s="192"/>
      <c r="F183" s="52" t="s">
        <v>16</v>
      </c>
      <c r="G183" s="14">
        <f t="shared" si="36"/>
        <v>0</v>
      </c>
      <c r="H183" s="143">
        <v>0</v>
      </c>
      <c r="I183" s="148">
        <v>0</v>
      </c>
      <c r="J183" s="133">
        <v>0</v>
      </c>
      <c r="K183" s="148">
        <v>0</v>
      </c>
      <c r="L183" s="148">
        <v>0</v>
      </c>
      <c r="M183" s="173">
        <v>0</v>
      </c>
      <c r="N183" s="181"/>
    </row>
    <row r="184" spans="1:14" s="11" customFormat="1" ht="23.25" customHeight="1" thickBot="1">
      <c r="A184" s="366"/>
      <c r="B184" s="185"/>
      <c r="C184" s="208"/>
      <c r="D184" s="209"/>
      <c r="E184" s="210"/>
      <c r="F184" s="53" t="s">
        <v>101</v>
      </c>
      <c r="G184" s="14">
        <f t="shared" si="36"/>
        <v>4912500</v>
      </c>
      <c r="H184" s="143">
        <v>0</v>
      </c>
      <c r="I184" s="148">
        <v>0</v>
      </c>
      <c r="J184" s="131">
        <v>2500000</v>
      </c>
      <c r="K184" s="148">
        <v>2412500</v>
      </c>
      <c r="L184" s="148">
        <v>0</v>
      </c>
      <c r="M184" s="173">
        <v>0</v>
      </c>
      <c r="N184" s="181"/>
    </row>
    <row r="185" spans="1:14" s="11" customFormat="1" ht="23.25" customHeight="1" thickBot="1">
      <c r="A185" s="338" t="s">
        <v>97</v>
      </c>
      <c r="B185" s="184" t="s">
        <v>104</v>
      </c>
      <c r="C185" s="207" t="s">
        <v>100</v>
      </c>
      <c r="D185" s="209"/>
      <c r="E185" s="204"/>
      <c r="F185" s="18" t="s">
        <v>20</v>
      </c>
      <c r="G185" s="14">
        <f>SUM(H185:L185)</f>
        <v>60000</v>
      </c>
      <c r="H185" s="14">
        <v>0</v>
      </c>
      <c r="I185" s="137">
        <v>0</v>
      </c>
      <c r="J185" s="137">
        <v>0</v>
      </c>
      <c r="K185" s="176">
        <v>60000</v>
      </c>
      <c r="L185" s="176">
        <v>0</v>
      </c>
      <c r="M185" s="24">
        <v>0</v>
      </c>
      <c r="N185" s="181" t="s">
        <v>105</v>
      </c>
    </row>
    <row r="186" spans="1:14" s="11" customFormat="1" ht="23.25" customHeight="1" thickBot="1">
      <c r="A186" s="298"/>
      <c r="B186" s="185"/>
      <c r="C186" s="208"/>
      <c r="D186" s="209"/>
      <c r="E186" s="204"/>
      <c r="F186" s="51" t="s">
        <v>15</v>
      </c>
      <c r="G186" s="14">
        <f t="shared" ref="G186:G188" si="37">SUM(H186:L186)</f>
        <v>0</v>
      </c>
      <c r="H186" s="149">
        <v>0</v>
      </c>
      <c r="I186" s="147">
        <v>0</v>
      </c>
      <c r="J186" s="133">
        <v>0</v>
      </c>
      <c r="K186" s="148">
        <v>0</v>
      </c>
      <c r="L186" s="148">
        <v>0</v>
      </c>
      <c r="M186" s="173">
        <v>0</v>
      </c>
      <c r="N186" s="181"/>
    </row>
    <row r="187" spans="1:14" s="11" customFormat="1" ht="23.25" customHeight="1" thickBot="1">
      <c r="A187" s="298"/>
      <c r="B187" s="185"/>
      <c r="C187" s="208"/>
      <c r="D187" s="209"/>
      <c r="E187" s="204"/>
      <c r="F187" s="52" t="s">
        <v>16</v>
      </c>
      <c r="G187" s="14">
        <f t="shared" si="37"/>
        <v>0</v>
      </c>
      <c r="H187" s="143">
        <v>0</v>
      </c>
      <c r="I187" s="148">
        <v>0</v>
      </c>
      <c r="J187" s="133">
        <v>0</v>
      </c>
      <c r="K187" s="148">
        <v>0</v>
      </c>
      <c r="L187" s="148">
        <v>0</v>
      </c>
      <c r="M187" s="173">
        <v>0</v>
      </c>
      <c r="N187" s="181"/>
    </row>
    <row r="188" spans="1:14" s="11" customFormat="1" ht="23.25" customHeight="1" thickBot="1">
      <c r="A188" s="366"/>
      <c r="B188" s="185"/>
      <c r="C188" s="208"/>
      <c r="D188" s="209"/>
      <c r="E188" s="204"/>
      <c r="F188" s="53" t="s">
        <v>101</v>
      </c>
      <c r="G188" s="14">
        <f t="shared" si="37"/>
        <v>60000</v>
      </c>
      <c r="H188" s="143">
        <v>0</v>
      </c>
      <c r="I188" s="148">
        <v>0</v>
      </c>
      <c r="J188" s="131">
        <v>0</v>
      </c>
      <c r="K188" s="21">
        <v>60000</v>
      </c>
      <c r="L188" s="21">
        <v>0</v>
      </c>
      <c r="M188" s="173">
        <v>0</v>
      </c>
      <c r="N188" s="181"/>
    </row>
    <row r="189" spans="1:14" s="11" customFormat="1" ht="23.25" customHeight="1" thickBot="1">
      <c r="A189" s="182" t="s">
        <v>121</v>
      </c>
      <c r="B189" s="184" t="s">
        <v>68</v>
      </c>
      <c r="C189" s="186" t="s">
        <v>100</v>
      </c>
      <c r="D189" s="188"/>
      <c r="E189" s="191"/>
      <c r="F189" s="18" t="s">
        <v>20</v>
      </c>
      <c r="G189" s="14">
        <f>SUM(H189:L189)</f>
        <v>1700000</v>
      </c>
      <c r="H189" s="14">
        <v>0</v>
      </c>
      <c r="I189" s="137">
        <v>0</v>
      </c>
      <c r="J189" s="137">
        <v>1700000</v>
      </c>
      <c r="K189" s="24">
        <v>0</v>
      </c>
      <c r="L189" s="24">
        <v>0</v>
      </c>
      <c r="M189" s="24">
        <v>0</v>
      </c>
      <c r="N189" s="193" t="s">
        <v>68</v>
      </c>
    </row>
    <row r="190" spans="1:14" s="11" customFormat="1" ht="23.25" customHeight="1" thickBot="1">
      <c r="A190" s="183"/>
      <c r="B190" s="185"/>
      <c r="C190" s="187"/>
      <c r="D190" s="189"/>
      <c r="E190" s="192"/>
      <c r="F190" s="51" t="s">
        <v>15</v>
      </c>
      <c r="G190" s="14">
        <f t="shared" ref="G190:G192" si="38">SUM(H190:L190)</f>
        <v>0</v>
      </c>
      <c r="H190" s="149">
        <v>0</v>
      </c>
      <c r="I190" s="147">
        <v>0</v>
      </c>
      <c r="J190" s="133">
        <v>0</v>
      </c>
      <c r="K190" s="173">
        <v>0</v>
      </c>
      <c r="L190" s="173">
        <v>0</v>
      </c>
      <c r="M190" s="173">
        <v>0</v>
      </c>
      <c r="N190" s="194"/>
    </row>
    <row r="191" spans="1:14" s="11" customFormat="1" ht="23.25" customHeight="1" thickBot="1">
      <c r="A191" s="183"/>
      <c r="B191" s="185"/>
      <c r="C191" s="187"/>
      <c r="D191" s="189"/>
      <c r="E191" s="192"/>
      <c r="F191" s="52" t="s">
        <v>16</v>
      </c>
      <c r="G191" s="14">
        <f t="shared" si="38"/>
        <v>0</v>
      </c>
      <c r="H191" s="143">
        <v>0</v>
      </c>
      <c r="I191" s="148">
        <v>0</v>
      </c>
      <c r="J191" s="133">
        <v>0</v>
      </c>
      <c r="K191" s="173">
        <v>0</v>
      </c>
      <c r="L191" s="173">
        <v>0</v>
      </c>
      <c r="M191" s="173">
        <v>0</v>
      </c>
      <c r="N191" s="194"/>
    </row>
    <row r="192" spans="1:14" s="11" customFormat="1" ht="23.25" customHeight="1" thickBot="1">
      <c r="A192" s="183"/>
      <c r="B192" s="337"/>
      <c r="C192" s="187"/>
      <c r="D192" s="190"/>
      <c r="E192" s="192"/>
      <c r="F192" s="53" t="s">
        <v>101</v>
      </c>
      <c r="G192" s="14">
        <f t="shared" si="38"/>
        <v>1700000</v>
      </c>
      <c r="H192" s="143">
        <v>0</v>
      </c>
      <c r="I192" s="148">
        <v>0</v>
      </c>
      <c r="J192" s="131">
        <v>1700000</v>
      </c>
      <c r="K192" s="173">
        <v>0</v>
      </c>
      <c r="L192" s="173">
        <v>0</v>
      </c>
      <c r="M192" s="173">
        <v>0</v>
      </c>
      <c r="N192" s="194"/>
    </row>
    <row r="193" spans="1:14" s="11" customFormat="1" ht="23.25" customHeight="1" thickBot="1">
      <c r="A193" s="182" t="s">
        <v>122</v>
      </c>
      <c r="B193" s="195" t="s">
        <v>108</v>
      </c>
      <c r="C193" s="186" t="s">
        <v>100</v>
      </c>
      <c r="D193" s="188"/>
      <c r="E193" s="191"/>
      <c r="F193" s="18" t="s">
        <v>20</v>
      </c>
      <c r="G193" s="14">
        <f>SUM(H193:L193)</f>
        <v>18895975</v>
      </c>
      <c r="H193" s="14">
        <v>0</v>
      </c>
      <c r="I193" s="137">
        <v>0</v>
      </c>
      <c r="J193" s="137">
        <v>0</v>
      </c>
      <c r="K193" s="90">
        <v>11895975</v>
      </c>
      <c r="L193" s="24">
        <v>7000000</v>
      </c>
      <c r="M193" s="24">
        <v>0</v>
      </c>
      <c r="N193" s="184" t="s">
        <v>93</v>
      </c>
    </row>
    <row r="194" spans="1:14" s="11" customFormat="1" ht="23.25" customHeight="1" thickBot="1">
      <c r="A194" s="183"/>
      <c r="B194" s="195"/>
      <c r="C194" s="187"/>
      <c r="D194" s="189"/>
      <c r="E194" s="192"/>
      <c r="F194" s="51" t="s">
        <v>15</v>
      </c>
      <c r="G194" s="14">
        <f>SUM(H194:L194)</f>
        <v>0</v>
      </c>
      <c r="H194" s="149">
        <v>0</v>
      </c>
      <c r="I194" s="147">
        <v>0</v>
      </c>
      <c r="J194" s="133">
        <v>0</v>
      </c>
      <c r="K194" s="177">
        <v>0</v>
      </c>
      <c r="L194" s="173">
        <v>0</v>
      </c>
      <c r="M194" s="173">
        <v>0</v>
      </c>
      <c r="N194" s="185"/>
    </row>
    <row r="195" spans="1:14" s="11" customFormat="1" ht="23.25" customHeight="1" thickBot="1">
      <c r="A195" s="183"/>
      <c r="B195" s="195"/>
      <c r="C195" s="187"/>
      <c r="D195" s="189"/>
      <c r="E195" s="192"/>
      <c r="F195" s="52" t="s">
        <v>16</v>
      </c>
      <c r="G195" s="14">
        <f>SUM(H195:L195)</f>
        <v>11895975</v>
      </c>
      <c r="H195" s="143">
        <v>0</v>
      </c>
      <c r="I195" s="148">
        <v>0</v>
      </c>
      <c r="J195" s="133">
        <v>0</v>
      </c>
      <c r="K195" s="177">
        <v>11895975</v>
      </c>
      <c r="L195" s="173">
        <v>0</v>
      </c>
      <c r="M195" s="173">
        <v>0</v>
      </c>
      <c r="N195" s="185"/>
    </row>
    <row r="196" spans="1:14" s="11" customFormat="1" ht="23.25" customHeight="1" thickBot="1">
      <c r="A196" s="183"/>
      <c r="B196" s="196"/>
      <c r="C196" s="187"/>
      <c r="D196" s="190"/>
      <c r="E196" s="192"/>
      <c r="F196" s="53" t="s">
        <v>101</v>
      </c>
      <c r="G196" s="14">
        <f>SUM(H196:L196)</f>
        <v>7000000</v>
      </c>
      <c r="H196" s="143">
        <v>0</v>
      </c>
      <c r="I196" s="148">
        <v>0</v>
      </c>
      <c r="J196" s="131">
        <v>0</v>
      </c>
      <c r="K196" s="90">
        <v>0</v>
      </c>
      <c r="L196" s="173">
        <v>7000000</v>
      </c>
      <c r="M196" s="173">
        <v>0</v>
      </c>
      <c r="N196" s="185"/>
    </row>
    <row r="197" spans="1:14" s="11" customFormat="1" ht="23.25" customHeight="1" thickBot="1">
      <c r="A197" s="182" t="s">
        <v>123</v>
      </c>
      <c r="B197" s="184" t="s">
        <v>109</v>
      </c>
      <c r="C197" s="186" t="s">
        <v>100</v>
      </c>
      <c r="D197" s="188"/>
      <c r="E197" s="191"/>
      <c r="F197" s="18" t="s">
        <v>20</v>
      </c>
      <c r="G197" s="14">
        <f>SUM(H197:L197)</f>
        <v>0</v>
      </c>
      <c r="H197" s="14">
        <v>0</v>
      </c>
      <c r="I197" s="137">
        <v>0</v>
      </c>
      <c r="J197" s="137">
        <v>0</v>
      </c>
      <c r="K197" s="90">
        <v>0</v>
      </c>
      <c r="L197" s="24">
        <v>0</v>
      </c>
      <c r="M197" s="24">
        <v>0</v>
      </c>
      <c r="N197" s="184" t="s">
        <v>95</v>
      </c>
    </row>
    <row r="198" spans="1:14" s="11" customFormat="1" ht="23.25" customHeight="1" thickBot="1">
      <c r="A198" s="183"/>
      <c r="B198" s="185"/>
      <c r="C198" s="187"/>
      <c r="D198" s="189"/>
      <c r="E198" s="192"/>
      <c r="F198" s="51" t="s">
        <v>15</v>
      </c>
      <c r="G198" s="15">
        <v>0</v>
      </c>
      <c r="H198" s="149">
        <v>0</v>
      </c>
      <c r="I198" s="147">
        <v>0</v>
      </c>
      <c r="J198" s="133">
        <v>0</v>
      </c>
      <c r="K198" s="177">
        <v>0</v>
      </c>
      <c r="L198" s="173">
        <v>0</v>
      </c>
      <c r="M198" s="173">
        <v>0</v>
      </c>
      <c r="N198" s="185"/>
    </row>
    <row r="199" spans="1:14" s="11" customFormat="1" ht="23.25" customHeight="1" thickBot="1">
      <c r="A199" s="183"/>
      <c r="B199" s="185"/>
      <c r="C199" s="187"/>
      <c r="D199" s="189"/>
      <c r="E199" s="192"/>
      <c r="F199" s="52" t="s">
        <v>16</v>
      </c>
      <c r="G199" s="92">
        <f>SUM(H199:L199)</f>
        <v>0</v>
      </c>
      <c r="H199" s="143">
        <v>0</v>
      </c>
      <c r="I199" s="148">
        <v>0</v>
      </c>
      <c r="J199" s="133">
        <v>0</v>
      </c>
      <c r="K199" s="177">
        <v>0</v>
      </c>
      <c r="L199" s="173">
        <v>0</v>
      </c>
      <c r="M199" s="173">
        <v>0</v>
      </c>
      <c r="N199" s="185"/>
    </row>
    <row r="200" spans="1:14" s="11" customFormat="1" ht="44.25" customHeight="1" thickBot="1">
      <c r="A200" s="183"/>
      <c r="B200" s="185"/>
      <c r="C200" s="187"/>
      <c r="D200" s="190"/>
      <c r="E200" s="192"/>
      <c r="F200" s="53" t="s">
        <v>101</v>
      </c>
      <c r="G200" s="92">
        <f>SUM(H200:L200)</f>
        <v>0</v>
      </c>
      <c r="H200" s="143">
        <v>0</v>
      </c>
      <c r="I200" s="148">
        <v>0</v>
      </c>
      <c r="J200" s="131">
        <v>0</v>
      </c>
      <c r="K200" s="177">
        <v>0</v>
      </c>
      <c r="L200" s="173">
        <v>0</v>
      </c>
      <c r="M200" s="173">
        <v>0</v>
      </c>
      <c r="N200" s="185"/>
    </row>
    <row r="201" spans="1:14" s="11" customFormat="1" ht="23.25" customHeight="1" thickBot="1">
      <c r="A201" s="182" t="s">
        <v>124</v>
      </c>
      <c r="B201" s="184" t="s">
        <v>110</v>
      </c>
      <c r="C201" s="186" t="s">
        <v>100</v>
      </c>
      <c r="D201" s="188"/>
      <c r="E201" s="191"/>
      <c r="F201" s="18" t="s">
        <v>20</v>
      </c>
      <c r="G201" s="14">
        <f>SUM(H201:L201)</f>
        <v>2000000</v>
      </c>
      <c r="H201" s="14">
        <v>0</v>
      </c>
      <c r="I201" s="137">
        <v>0</v>
      </c>
      <c r="J201" s="137">
        <v>0</v>
      </c>
      <c r="K201" s="90">
        <v>2000000</v>
      </c>
      <c r="L201" s="24">
        <v>0</v>
      </c>
      <c r="M201" s="24">
        <v>0</v>
      </c>
      <c r="N201" s="193" t="s">
        <v>107</v>
      </c>
    </row>
    <row r="202" spans="1:14" s="11" customFormat="1" ht="23.25" customHeight="1" thickBot="1">
      <c r="A202" s="183"/>
      <c r="B202" s="185"/>
      <c r="C202" s="187"/>
      <c r="D202" s="189"/>
      <c r="E202" s="192"/>
      <c r="F202" s="51" t="s">
        <v>15</v>
      </c>
      <c r="G202" s="15">
        <v>0</v>
      </c>
      <c r="H202" s="149">
        <v>0</v>
      </c>
      <c r="I202" s="147">
        <v>0</v>
      </c>
      <c r="J202" s="133">
        <v>0</v>
      </c>
      <c r="K202" s="177">
        <v>0</v>
      </c>
      <c r="L202" s="173">
        <v>0</v>
      </c>
      <c r="M202" s="173">
        <v>0</v>
      </c>
      <c r="N202" s="194"/>
    </row>
    <row r="203" spans="1:14" s="11" customFormat="1" ht="23.25" customHeight="1" thickBot="1">
      <c r="A203" s="183"/>
      <c r="B203" s="185"/>
      <c r="C203" s="187"/>
      <c r="D203" s="189"/>
      <c r="E203" s="192"/>
      <c r="F203" s="52" t="s">
        <v>16</v>
      </c>
      <c r="G203" s="92">
        <f>SUM(H203:L203)</f>
        <v>2000000</v>
      </c>
      <c r="H203" s="143">
        <v>0</v>
      </c>
      <c r="I203" s="148">
        <v>0</v>
      </c>
      <c r="J203" s="133">
        <v>0</v>
      </c>
      <c r="K203" s="177">
        <v>2000000</v>
      </c>
      <c r="L203" s="173">
        <v>0</v>
      </c>
      <c r="M203" s="173">
        <v>0</v>
      </c>
      <c r="N203" s="194"/>
    </row>
    <row r="204" spans="1:14" s="11" customFormat="1" ht="23.25" customHeight="1" thickBot="1">
      <c r="A204" s="183"/>
      <c r="B204" s="185"/>
      <c r="C204" s="187"/>
      <c r="D204" s="190"/>
      <c r="E204" s="192"/>
      <c r="F204" s="53" t="s">
        <v>101</v>
      </c>
      <c r="G204" s="92">
        <f>SUM(H204:L204)</f>
        <v>0</v>
      </c>
      <c r="H204" s="143">
        <v>0</v>
      </c>
      <c r="I204" s="148">
        <v>0</v>
      </c>
      <c r="J204" s="131">
        <v>0</v>
      </c>
      <c r="K204" s="177">
        <v>0</v>
      </c>
      <c r="L204" s="173">
        <v>0</v>
      </c>
      <c r="M204" s="173">
        <v>0</v>
      </c>
      <c r="N204" s="194"/>
    </row>
    <row r="205" spans="1:14" s="11" customFormat="1" ht="23.25" customHeight="1" thickBot="1">
      <c r="A205" s="182" t="s">
        <v>125</v>
      </c>
      <c r="B205" s="197" t="s">
        <v>111</v>
      </c>
      <c r="C205" s="186" t="s">
        <v>100</v>
      </c>
      <c r="D205" s="189"/>
      <c r="E205" s="191"/>
      <c r="F205" s="18" t="s">
        <v>20</v>
      </c>
      <c r="G205" s="14">
        <f>SUM(H205:L205)</f>
        <v>0</v>
      </c>
      <c r="H205" s="14">
        <v>0</v>
      </c>
      <c r="I205" s="137">
        <v>0</v>
      </c>
      <c r="J205" s="137">
        <v>0</v>
      </c>
      <c r="K205" s="90">
        <v>0</v>
      </c>
      <c r="L205" s="24">
        <v>0</v>
      </c>
      <c r="M205" s="24">
        <v>0</v>
      </c>
      <c r="N205" s="184" t="s">
        <v>98</v>
      </c>
    </row>
    <row r="206" spans="1:14" s="11" customFormat="1" ht="23.25" customHeight="1" thickBot="1">
      <c r="A206" s="183"/>
      <c r="B206" s="198"/>
      <c r="C206" s="187"/>
      <c r="D206" s="189"/>
      <c r="E206" s="192"/>
      <c r="F206" s="51" t="s">
        <v>15</v>
      </c>
      <c r="G206" s="15">
        <v>0</v>
      </c>
      <c r="H206" s="149">
        <v>0</v>
      </c>
      <c r="I206" s="147">
        <v>0</v>
      </c>
      <c r="J206" s="133">
        <v>0</v>
      </c>
      <c r="K206" s="177">
        <v>0</v>
      </c>
      <c r="L206" s="173">
        <v>0</v>
      </c>
      <c r="M206" s="173">
        <v>0</v>
      </c>
      <c r="N206" s="185"/>
    </row>
    <row r="207" spans="1:14" s="11" customFormat="1" ht="23.25" customHeight="1" thickBot="1">
      <c r="A207" s="183"/>
      <c r="B207" s="198"/>
      <c r="C207" s="187"/>
      <c r="D207" s="189"/>
      <c r="E207" s="192"/>
      <c r="F207" s="52" t="s">
        <v>16</v>
      </c>
      <c r="G207" s="92">
        <f>SUM(H207:L207)</f>
        <v>0</v>
      </c>
      <c r="H207" s="143">
        <v>0</v>
      </c>
      <c r="I207" s="148">
        <v>0</v>
      </c>
      <c r="J207" s="133">
        <v>0</v>
      </c>
      <c r="K207" s="177">
        <v>0</v>
      </c>
      <c r="L207" s="173">
        <v>0</v>
      </c>
      <c r="M207" s="173">
        <v>0</v>
      </c>
      <c r="N207" s="185"/>
    </row>
    <row r="208" spans="1:14" s="11" customFormat="1" ht="45.75" customHeight="1" thickBot="1">
      <c r="A208" s="183"/>
      <c r="B208" s="199"/>
      <c r="C208" s="187"/>
      <c r="D208" s="189"/>
      <c r="E208" s="192"/>
      <c r="F208" s="53" t="s">
        <v>101</v>
      </c>
      <c r="G208" s="92">
        <f>SUM(H208:L208)</f>
        <v>0</v>
      </c>
      <c r="H208" s="143">
        <v>0</v>
      </c>
      <c r="I208" s="148">
        <v>0</v>
      </c>
      <c r="J208" s="131">
        <v>0</v>
      </c>
      <c r="K208" s="177">
        <v>0</v>
      </c>
      <c r="L208" s="173">
        <v>0</v>
      </c>
      <c r="M208" s="173">
        <v>0</v>
      </c>
      <c r="N208" s="185"/>
    </row>
    <row r="209" spans="1:14" s="20" customFormat="1" ht="23.25" customHeight="1" thickBot="1">
      <c r="A209" s="314" t="s">
        <v>25</v>
      </c>
      <c r="B209" s="315"/>
      <c r="C209" s="315"/>
      <c r="D209" s="316"/>
      <c r="E209" s="128"/>
      <c r="F209" s="95" t="s">
        <v>19</v>
      </c>
      <c r="G209" s="14">
        <f>SUM(H209:M209)</f>
        <v>368801135.93000001</v>
      </c>
      <c r="H209" s="86">
        <f>H210+H211+H212+H213</f>
        <v>70976313.510000005</v>
      </c>
      <c r="I209" s="86">
        <f t="shared" ref="I209:L209" si="39">I210+I211+I212+I213</f>
        <v>40240912.789999999</v>
      </c>
      <c r="J209" s="86">
        <f t="shared" si="39"/>
        <v>51961100.399999991</v>
      </c>
      <c r="K209" s="86">
        <f t="shared" si="39"/>
        <v>83646596.230000004</v>
      </c>
      <c r="L209" s="86">
        <f t="shared" si="39"/>
        <v>60610873</v>
      </c>
      <c r="M209" s="19">
        <f t="shared" ref="M209" si="40">M210+M211+M212+M213</f>
        <v>61365340</v>
      </c>
      <c r="N209" s="323"/>
    </row>
    <row r="210" spans="1:14" s="20" customFormat="1" ht="16.5" thickBot="1">
      <c r="A210" s="317"/>
      <c r="B210" s="318"/>
      <c r="C210" s="318"/>
      <c r="D210" s="319"/>
      <c r="E210" s="129"/>
      <c r="F210" s="127" t="s">
        <v>15</v>
      </c>
      <c r="G210" s="14">
        <f t="shared" si="22"/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295"/>
    </row>
    <row r="211" spans="1:14" s="20" customFormat="1" ht="16.5" thickBot="1">
      <c r="A211" s="317"/>
      <c r="B211" s="318"/>
      <c r="C211" s="318"/>
      <c r="D211" s="319"/>
      <c r="E211" s="129"/>
      <c r="F211" s="127" t="s">
        <v>16</v>
      </c>
      <c r="G211" s="14">
        <f>SUM(H211:L211)</f>
        <v>63361699.579999998</v>
      </c>
      <c r="H211" s="15">
        <f t="shared" ref="H211:L211" si="41">H23+H50</f>
        <v>25935866</v>
      </c>
      <c r="I211" s="15">
        <f t="shared" si="41"/>
        <v>5785750</v>
      </c>
      <c r="J211" s="15">
        <f t="shared" si="41"/>
        <v>10139445.91</v>
      </c>
      <c r="K211" s="15">
        <f t="shared" si="41"/>
        <v>21500637.670000002</v>
      </c>
      <c r="L211" s="15">
        <f t="shared" si="41"/>
        <v>0</v>
      </c>
      <c r="M211" s="15">
        <f>M23+M50</f>
        <v>0</v>
      </c>
      <c r="N211" s="295"/>
    </row>
    <row r="212" spans="1:14" s="20" customFormat="1" ht="16.5" thickBot="1">
      <c r="A212" s="317"/>
      <c r="B212" s="318"/>
      <c r="C212" s="318"/>
      <c r="D212" s="319"/>
      <c r="E212" s="129"/>
      <c r="F212" s="45" t="s">
        <v>101</v>
      </c>
      <c r="G212" s="14">
        <f>SUM(H212:M212)</f>
        <v>301249436.35000002</v>
      </c>
      <c r="H212" s="15">
        <f>H24+H33+H51</f>
        <v>40850447.510000005</v>
      </c>
      <c r="I212" s="15">
        <f>I24+I51</f>
        <v>34455162.789999999</v>
      </c>
      <c r="J212" s="15">
        <f>J24+J51</f>
        <v>41821654.489999995</v>
      </c>
      <c r="K212" s="15">
        <f>K24+K51</f>
        <v>62145958.560000002</v>
      </c>
      <c r="L212" s="15">
        <f>L24+L51</f>
        <v>60610873</v>
      </c>
      <c r="M212" s="15">
        <f>M24+M51</f>
        <v>61365340</v>
      </c>
      <c r="N212" s="324"/>
    </row>
    <row r="213" spans="1:14" s="20" customFormat="1" ht="16.5" thickBot="1">
      <c r="A213" s="320"/>
      <c r="B213" s="321"/>
      <c r="C213" s="321"/>
      <c r="D213" s="322"/>
      <c r="E213" s="130"/>
      <c r="F213" s="68" t="s">
        <v>36</v>
      </c>
      <c r="G213" s="14">
        <f>SUM(H213:L213)</f>
        <v>4190000</v>
      </c>
      <c r="H213" s="30">
        <f>H52</f>
        <v>4190000</v>
      </c>
      <c r="I213" s="30">
        <f t="shared" ref="I213:L213" si="42">I52</f>
        <v>0</v>
      </c>
      <c r="J213" s="30">
        <f t="shared" si="42"/>
        <v>0</v>
      </c>
      <c r="K213" s="30">
        <f t="shared" si="42"/>
        <v>0</v>
      </c>
      <c r="L213" s="30">
        <f t="shared" si="42"/>
        <v>0</v>
      </c>
      <c r="M213" s="30">
        <f>M52</f>
        <v>0</v>
      </c>
      <c r="N213" s="96"/>
    </row>
    <row r="214" spans="1:14" ht="15.75">
      <c r="A214" s="25"/>
      <c r="B214" s="26"/>
      <c r="C214" s="27"/>
      <c r="D214" s="27"/>
      <c r="E214" s="27"/>
      <c r="F214" s="28"/>
      <c r="G214" s="150"/>
      <c r="H214" s="150"/>
      <c r="I214" s="167"/>
      <c r="J214" s="167"/>
      <c r="K214" s="167"/>
      <c r="L214" s="167"/>
      <c r="M214" s="167"/>
      <c r="N214" s="22"/>
    </row>
    <row r="215" spans="1:14">
      <c r="G215" s="155"/>
      <c r="H215" s="155"/>
    </row>
    <row r="217" spans="1:14">
      <c r="I217" s="155"/>
      <c r="J217" s="175"/>
      <c r="K217" s="175"/>
    </row>
  </sheetData>
  <mergeCells count="225">
    <mergeCell ref="A173:A176"/>
    <mergeCell ref="A177:A180"/>
    <mergeCell ref="A181:A184"/>
    <mergeCell ref="A185:A188"/>
    <mergeCell ref="A59:A64"/>
    <mergeCell ref="N59:N64"/>
    <mergeCell ref="B59:B64"/>
    <mergeCell ref="A53:A58"/>
    <mergeCell ref="N83:N88"/>
    <mergeCell ref="N77:N82"/>
    <mergeCell ref="A77:A82"/>
    <mergeCell ref="B77:B82"/>
    <mergeCell ref="A83:A88"/>
    <mergeCell ref="B83:B88"/>
    <mergeCell ref="C71:C74"/>
    <mergeCell ref="C83:C86"/>
    <mergeCell ref="C77:C80"/>
    <mergeCell ref="D83:D88"/>
    <mergeCell ref="E83:E88"/>
    <mergeCell ref="D77:D82"/>
    <mergeCell ref="E77:E82"/>
    <mergeCell ref="E71:E76"/>
    <mergeCell ref="D71:D76"/>
    <mergeCell ref="B137:B143"/>
    <mergeCell ref="D125:D130"/>
    <mergeCell ref="E101:E106"/>
    <mergeCell ref="D107:D112"/>
    <mergeCell ref="E107:E112"/>
    <mergeCell ref="D113:D118"/>
    <mergeCell ref="E113:E118"/>
    <mergeCell ref="D119:D124"/>
    <mergeCell ref="N125:N130"/>
    <mergeCell ref="A125:A130"/>
    <mergeCell ref="A101:A106"/>
    <mergeCell ref="B101:B106"/>
    <mergeCell ref="N101:N106"/>
    <mergeCell ref="A107:A112"/>
    <mergeCell ref="B107:B112"/>
    <mergeCell ref="N107:N112"/>
    <mergeCell ref="A119:A124"/>
    <mergeCell ref="B119:B124"/>
    <mergeCell ref="N119:N124"/>
    <mergeCell ref="E119:E124"/>
    <mergeCell ref="G16:L16"/>
    <mergeCell ref="A39:A42"/>
    <mergeCell ref="B39:B42"/>
    <mergeCell ref="N39:N42"/>
    <mergeCell ref="C39:C42"/>
    <mergeCell ref="D39:D42"/>
    <mergeCell ref="E39:E42"/>
    <mergeCell ref="B21:B24"/>
    <mergeCell ref="A21:A24"/>
    <mergeCell ref="A26:A29"/>
    <mergeCell ref="A34:A37"/>
    <mergeCell ref="C16:C18"/>
    <mergeCell ref="C21:C37"/>
    <mergeCell ref="F16:F18"/>
    <mergeCell ref="A30:A33"/>
    <mergeCell ref="N34:N37"/>
    <mergeCell ref="N30:N33"/>
    <mergeCell ref="N44:N46"/>
    <mergeCell ref="G45:G46"/>
    <mergeCell ref="I45:L45"/>
    <mergeCell ref="G44:L44"/>
    <mergeCell ref="A43:N43"/>
    <mergeCell ref="A44:A46"/>
    <mergeCell ref="B44:B46"/>
    <mergeCell ref="D44:D46"/>
    <mergeCell ref="F44:F46"/>
    <mergeCell ref="C44:C46"/>
    <mergeCell ref="C48:C52"/>
    <mergeCell ref="C59:C62"/>
    <mergeCell ref="C65:C68"/>
    <mergeCell ref="B30:B33"/>
    <mergeCell ref="D21:D37"/>
    <mergeCell ref="E16:E18"/>
    <mergeCell ref="E21:E37"/>
    <mergeCell ref="E44:E46"/>
    <mergeCell ref="B34:B37"/>
    <mergeCell ref="B26:B29"/>
    <mergeCell ref="D16:D18"/>
    <mergeCell ref="E53:E58"/>
    <mergeCell ref="E59:E64"/>
    <mergeCell ref="E66:E70"/>
    <mergeCell ref="D53:D58"/>
    <mergeCell ref="D59:D64"/>
    <mergeCell ref="D65:D70"/>
    <mergeCell ref="A209:D213"/>
    <mergeCell ref="N209:N212"/>
    <mergeCell ref="A158:A164"/>
    <mergeCell ref="B158:B164"/>
    <mergeCell ref="N158:N164"/>
    <mergeCell ref="A144:A150"/>
    <mergeCell ref="B144:B150"/>
    <mergeCell ref="N144:N150"/>
    <mergeCell ref="A151:A157"/>
    <mergeCell ref="B151:B157"/>
    <mergeCell ref="N151:N157"/>
    <mergeCell ref="A189:A192"/>
    <mergeCell ref="B189:B192"/>
    <mergeCell ref="N189:N192"/>
    <mergeCell ref="B177:B180"/>
    <mergeCell ref="B173:B176"/>
    <mergeCell ref="D173:D176"/>
    <mergeCell ref="E173:E176"/>
    <mergeCell ref="N165:N168"/>
    <mergeCell ref="N177:N180"/>
    <mergeCell ref="A201:A204"/>
    <mergeCell ref="B201:B204"/>
    <mergeCell ref="B165:B168"/>
    <mergeCell ref="A169:A172"/>
    <mergeCell ref="I7:N7"/>
    <mergeCell ref="B53:B58"/>
    <mergeCell ref="N53:N58"/>
    <mergeCell ref="N71:N76"/>
    <mergeCell ref="N16:N18"/>
    <mergeCell ref="G17:G18"/>
    <mergeCell ref="I17:L17"/>
    <mergeCell ref="D48:D52"/>
    <mergeCell ref="N48:N51"/>
    <mergeCell ref="A13:N13"/>
    <mergeCell ref="A20:N20"/>
    <mergeCell ref="N21:N25"/>
    <mergeCell ref="N26:N29"/>
    <mergeCell ref="A48:A52"/>
    <mergeCell ref="B48:B52"/>
    <mergeCell ref="A65:A70"/>
    <mergeCell ref="B65:B70"/>
    <mergeCell ref="N65:N70"/>
    <mergeCell ref="A71:A76"/>
    <mergeCell ref="B71:B76"/>
    <mergeCell ref="A14:N14"/>
    <mergeCell ref="A15:N15"/>
    <mergeCell ref="A16:A18"/>
    <mergeCell ref="B16:B18"/>
    <mergeCell ref="L10:N10"/>
    <mergeCell ref="D158:D164"/>
    <mergeCell ref="E158:E164"/>
    <mergeCell ref="C137:C141"/>
    <mergeCell ref="C144:C148"/>
    <mergeCell ref="C151:C155"/>
    <mergeCell ref="C158:C162"/>
    <mergeCell ref="D189:D192"/>
    <mergeCell ref="E189:E192"/>
    <mergeCell ref="D177:D180"/>
    <mergeCell ref="E177:E180"/>
    <mergeCell ref="D165:D168"/>
    <mergeCell ref="E165:E168"/>
    <mergeCell ref="E125:E130"/>
    <mergeCell ref="D137:D143"/>
    <mergeCell ref="E137:E143"/>
    <mergeCell ref="D144:D150"/>
    <mergeCell ref="E144:E150"/>
    <mergeCell ref="D151:D157"/>
    <mergeCell ref="E151:E157"/>
    <mergeCell ref="E48:E52"/>
    <mergeCell ref="N113:N118"/>
    <mergeCell ref="N89:N94"/>
    <mergeCell ref="E185:E188"/>
    <mergeCell ref="A89:A94"/>
    <mergeCell ref="B89:B94"/>
    <mergeCell ref="N137:N143"/>
    <mergeCell ref="B113:B118"/>
    <mergeCell ref="A113:A118"/>
    <mergeCell ref="B125:B130"/>
    <mergeCell ref="A95:A100"/>
    <mergeCell ref="B95:B100"/>
    <mergeCell ref="N95:N100"/>
    <mergeCell ref="C95:C98"/>
    <mergeCell ref="C101:C104"/>
    <mergeCell ref="C107:C110"/>
    <mergeCell ref="C113:C116"/>
    <mergeCell ref="C119:C122"/>
    <mergeCell ref="C125:C128"/>
    <mergeCell ref="C89:C92"/>
    <mergeCell ref="D89:D94"/>
    <mergeCell ref="E89:E94"/>
    <mergeCell ref="D95:D100"/>
    <mergeCell ref="E95:E100"/>
    <mergeCell ref="D101:D106"/>
    <mergeCell ref="A137:A143"/>
    <mergeCell ref="N131:N136"/>
    <mergeCell ref="B131:B136"/>
    <mergeCell ref="A165:A168"/>
    <mergeCell ref="E169:E172"/>
    <mergeCell ref="N169:N172"/>
    <mergeCell ref="A193:A196"/>
    <mergeCell ref="N193:N196"/>
    <mergeCell ref="C193:C196"/>
    <mergeCell ref="D193:D196"/>
    <mergeCell ref="E193:E196"/>
    <mergeCell ref="C189:C192"/>
    <mergeCell ref="C177:C180"/>
    <mergeCell ref="C173:C176"/>
    <mergeCell ref="C165:C168"/>
    <mergeCell ref="B169:B172"/>
    <mergeCell ref="C169:C172"/>
    <mergeCell ref="D169:D172"/>
    <mergeCell ref="N173:N176"/>
    <mergeCell ref="B181:B184"/>
    <mergeCell ref="C181:C184"/>
    <mergeCell ref="D181:D184"/>
    <mergeCell ref="E181:E184"/>
    <mergeCell ref="N181:N184"/>
    <mergeCell ref="B185:B188"/>
    <mergeCell ref="C185:C188"/>
    <mergeCell ref="D185:D188"/>
    <mergeCell ref="A205:A208"/>
    <mergeCell ref="N205:N208"/>
    <mergeCell ref="C205:C208"/>
    <mergeCell ref="D205:D208"/>
    <mergeCell ref="E205:E208"/>
    <mergeCell ref="D197:D200"/>
    <mergeCell ref="E197:E200"/>
    <mergeCell ref="N197:N200"/>
    <mergeCell ref="B205:B208"/>
    <mergeCell ref="N185:N188"/>
    <mergeCell ref="A197:A200"/>
    <mergeCell ref="B197:B200"/>
    <mergeCell ref="C197:C200"/>
    <mergeCell ref="C201:C204"/>
    <mergeCell ref="D201:D204"/>
    <mergeCell ref="E201:E204"/>
    <mergeCell ref="N201:N204"/>
    <mergeCell ref="B193:B196"/>
  </mergeCells>
  <pageMargins left="0.23622047244094491" right="0.47244094488188981" top="0.74803149606299213" bottom="0.74803149606299213" header="0.31496062992125984" footer="0.31496062992125984"/>
  <pageSetup paperSize="9" scale="53" fitToHeight="0" orientation="landscape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2023-12-11T08:29:54Z</cp:lastPrinted>
  <dcterms:created xsi:type="dcterms:W3CDTF">2017-09-05T04:35:00Z</dcterms:created>
  <dcterms:modified xsi:type="dcterms:W3CDTF">2023-12-11T08:30:21Z</dcterms:modified>
</cp:coreProperties>
</file>