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440" windowHeight="12600"/>
  </bookViews>
  <sheets>
    <sheet name="Приложение 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OLE_LINK1" localSheetId="0">'Приложение '!#REF!</definedName>
    <definedName name="XDO_?MM_S3_1?">'[1]3'!#REF!</definedName>
    <definedName name="XDO_?MM_S3_2?">'[1]3'!#REF!</definedName>
    <definedName name="XDO_GROUP_?empty_1?">'[2]1'!#REF!</definedName>
    <definedName name="XDO_GROUP_?empty_2?">'[3]2'!#REF!</definedName>
    <definedName name="XDO_GROUP_?empty_3?">'[3]3'!#REF!</definedName>
    <definedName name="XDO_GROUP_?LINE_G_S3_GRF?">'[1]3'!#REF!</definedName>
    <definedName name="гадб">'[4]1'!#REF!</definedName>
    <definedName name="_xlnm.Print_Titles" localSheetId="0">'Приложение '!$4:$5</definedName>
    <definedName name="ищж">'[5]1'!#REF!</definedName>
    <definedName name="_xlnm.Print_Area" localSheetId="0">'Приложение '!$A$1:$D$120</definedName>
  </definedNames>
  <calcPr calcId="145621" iterate="1"/>
</workbook>
</file>

<file path=xl/calcChain.xml><?xml version="1.0" encoding="utf-8"?>
<calcChain xmlns="http://schemas.openxmlformats.org/spreadsheetml/2006/main">
  <c r="C57" i="4" l="1"/>
  <c r="C70" i="4"/>
  <c r="C74" i="4"/>
  <c r="C103" i="4"/>
  <c r="C90" i="4"/>
  <c r="C83" i="4"/>
  <c r="C95" i="4"/>
  <c r="C117" i="4"/>
  <c r="C32" i="4"/>
  <c r="C30" i="4"/>
  <c r="C25" i="4"/>
  <c r="C20" i="4"/>
  <c r="C16" i="4"/>
  <c r="C11" i="4"/>
  <c r="C9" i="4"/>
  <c r="C7" i="4"/>
  <c r="C77" i="4"/>
  <c r="E77" i="4" s="1"/>
  <c r="C43" i="4"/>
  <c r="C41" i="4"/>
  <c r="C116" i="4" l="1"/>
  <c r="C6" i="4"/>
  <c r="C40" i="4" l="1"/>
  <c r="C39" i="4" s="1"/>
  <c r="C120" i="4" s="1"/>
</calcChain>
</file>

<file path=xl/sharedStrings.xml><?xml version="1.0" encoding="utf-8"?>
<sst xmlns="http://schemas.openxmlformats.org/spreadsheetml/2006/main" count="234" uniqueCount="185">
  <si>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</si>
  <si>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</si>
  <si>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</si>
  <si>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</si>
  <si>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</si>
  <si>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</si>
  <si>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</si>
  <si>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</si>
  <si>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</si>
  <si>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</si>
  <si>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</si>
  <si>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</si>
  <si>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</si>
  <si>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</si>
  <si>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Единый сельскохозяйственный налога</t>
  </si>
  <si>
    <t>1 05 03000 00 0000 110</t>
  </si>
  <si>
    <t>Налог, взимаемый в связи с применением патентной СН</t>
  </si>
  <si>
    <t>1 05 04000 00 0000 110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</si>
  <si>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</si>
  <si>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</si>
  <si>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</si>
  <si>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</si>
  <si>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</si>
  <si>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</si>
  <si>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</si>
  <si>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</si>
  <si>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</si>
  <si>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</si>
  <si>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</si>
  <si>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1 11 09000 00 0000 120</t>
  </si>
  <si>
    <t>ПЛАТЕЖИ ПРИ ПОЛЬЗОВАНИИ ПРИРОДНЫМИ РЕСУРСАМИ</t>
  </si>
  <si>
    <t>1 12 00000 00 0000 000</t>
  </si>
  <si>
    <t>ДОХОДЫ ОТ ОКАЗАНИЯ ПЛАТНЫХ УСЛУГ И КОМПЕНСАЦИИ ЗАТРАТ ГОСУДАРСТВА</t>
  </si>
  <si>
    <t>1 13 00000 00 0000 000</t>
  </si>
  <si>
    <t>Доходы от компенсации затрат государства</t>
  </si>
  <si>
    <t>1 13 02 000 00 0000 130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</si>
  <si>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</si>
  <si>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</si>
  <si>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</si>
  <si>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</si>
  <si>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</si>
  <si>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</si>
  <si>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ШТРАФЫ, САНКЦИИ, ВОЗМЕЩЕНИЕ УЩЕРБА</t>
  </si>
  <si>
    <t>1 16 00000 00 0000 140</t>
  </si>
  <si>
    <t>ПРОЧИЕ НЕНАЛОГОВЫЕ ДОХОДЫ</t>
  </si>
  <si>
    <t>1 17 00000 00 0000 180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</si>
  <si>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</si>
  <si>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</si>
  <si>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</si>
  <si>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</si>
  <si>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бюджетной системы Российской Федерации</t>
  </si>
  <si>
    <t>2 02 10000 00 0000 150</t>
  </si>
  <si>
    <t xml:space="preserve">Дотации на выравнивание бюджетной обеспеченности муниципальных районов </t>
  </si>
  <si>
    <t>Субсидии бюджетам бюджетной системы Российской Федерации (межбюджетные субсидии)</t>
  </si>
  <si>
    <t>2 02 20000 00 0000 150</t>
  </si>
  <si>
    <t>Субсидии на софинансирование вопросов местного значения</t>
  </si>
  <si>
    <t>Субвенции бюджетам бюджетной системы Российской Федерации</t>
  </si>
  <si>
    <t>2 02 30000 00 0000 150</t>
  </si>
  <si>
    <t xml:space="preserve">Субвенции бюджетам МО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</si>
  <si>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Иные межбюджетные трансферты </t>
  </si>
  <si>
    <t>2 02 40000 00 0000 150</t>
  </si>
  <si>
    <t>ПРОЧИЕ БЕЗВОЗМЕЗДНЫЕ ПОСТУПЛЕНИЯ</t>
  </si>
  <si>
    <t>Прочие безвозмездные поступления в бюджеты субъектов Российской Федерации</t>
  </si>
  <si>
    <t>Всего доходов</t>
  </si>
  <si>
    <t xml:space="preserve">Отчёт о  поступлении доходов в бюджет муниципального образования                                                                                                                     "Устьянский муниципальный округ" за 2023 год </t>
  </si>
  <si>
    <t>2 07 04050 14 0000 150</t>
  </si>
  <si>
    <t>2 02 49999 14 0000 150</t>
  </si>
  <si>
    <t>Резервный фонд Правительства АО (прокладка тепловых сетей с.Шангалы,ул.50 лет октября)</t>
  </si>
  <si>
    <t>Иные межбюджетные трансферты муниципальным округам АО на развитие инициативного бюджетирования</t>
  </si>
  <si>
    <t>Иные межбюджетные трансферты на обеспечение учреждений культуры автотранспортом</t>
  </si>
  <si>
    <t>Иные межбюджетные трансферты на реализацию мероприятий по антитеррористической защищенности муниципальных образовательных организаций АО (школы)</t>
  </si>
  <si>
    <t>Иные межбюджетные трансферты на обеспечение мероприятий по организации предоставления дополнительных мер соцподдержки семьям военнослужащих в виде бесплатного горячего питания</t>
  </si>
  <si>
    <t>Иные межбюджетные трансферты на реализацию мероприятий по модернизации школьных систем образования (ФБ)</t>
  </si>
  <si>
    <t>Иные межбюджетные трансферты на реализацию мероприятий по модернизации системы  дошкольного образования</t>
  </si>
  <si>
    <t>Иные межбюджетные трансферты на реализацию мероприятий по модернизации школьных систем образования (ОБ)</t>
  </si>
  <si>
    <t>2 02 45179 14 0000 150</t>
  </si>
  <si>
    <t>2 02 39999 14 0000 150</t>
  </si>
  <si>
    <t>2 02 39998 14 0000 150</t>
  </si>
  <si>
    <t>2 02 35303 14 0000 150</t>
  </si>
  <si>
    <t>2 02 35120 14 0000 150</t>
  </si>
  <si>
    <t>2 02 35118 14 0000 150</t>
  </si>
  <si>
    <t>2 02 35082 14 0000 150</t>
  </si>
  <si>
    <t>2 02 30029 14 0000 150</t>
  </si>
  <si>
    <t>2 02 30024 14 0000 150</t>
  </si>
  <si>
    <t>2 02 29999 14 0000 150</t>
  </si>
  <si>
    <t>Субсидии на реализацию мероприятий по финансовой поддержке социально-ориентированных некоммерческих организаций (НКО)</t>
  </si>
  <si>
    <t>Субсидии на повышение средней заработной платы работников муниципальных учреждений культуры</t>
  </si>
  <si>
    <t>Субсидии на создание спортивных площадок ГТО</t>
  </si>
  <si>
    <t>Субсидии на реализацию мероприятий по содействию трудоустройству несовершеннолетних граждан на территории АО</t>
  </si>
  <si>
    <t>Субсидии на 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АО (Учреждениям общего образования)</t>
  </si>
  <si>
    <t>Субсидии на организацию транспортного обслуживания населения на пассажирских муниципальных маршрутах автомобильного транспорта</t>
  </si>
  <si>
    <t xml:space="preserve">Субсидии на разработку проектно-сметной документации на строительство и реконструкцию (модернизацию) объектов водоотведения </t>
  </si>
  <si>
    <t>Субсидии на разработку проектно-сметной документации для строительства и реконструкции (модернизации обектов питьевого водоснабжения)</t>
  </si>
  <si>
    <t>Субсидии на проведение комплексных кадастровых работ</t>
  </si>
  <si>
    <t>2 02 25519 14 0000 150</t>
  </si>
  <si>
    <t>2 02 25590 14 0000 150</t>
  </si>
  <si>
    <t xml:space="preserve">Субсидии на обеспечение комплексного развития сельских территорий </t>
  </si>
  <si>
    <t>2 02 25576 14 0000 150</t>
  </si>
  <si>
    <t>Субсидии на обеспечение комплексного развития сельских территорий (ФП "Развитие жилищного строительства на сельских территориях и повышения уровня благоустройства домовладений)</t>
  </si>
  <si>
    <t>2 02 25555 14 0000 150</t>
  </si>
  <si>
    <t>2 02 25497 14 0000 150</t>
  </si>
  <si>
    <t>Субсидии на реализацию мероприятий по обеспечению жильем молодых семей</t>
  </si>
  <si>
    <t>2 02 25467 14 0000 150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</si>
  <si>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человек</t>
  </si>
  <si>
    <t>2 02 25304 14 0000 150</t>
  </si>
  <si>
    <t>2 02 20302 14 0000 150</t>
  </si>
  <si>
    <t>Субсидии на выплату возмещения собственникам за изымаемые жилые помещения,приобретение жилых помещений в целях дальнейшего предоставления их гражданам,переселяемым из многоквартирных домов, признанных аварийными до 1 января 2017 г. за счет средств бюджетов субъектов РФ</t>
  </si>
  <si>
    <t>2 02 20299 14 0000 150</t>
  </si>
  <si>
    <t>Субсидии на выплату возмещения собственникам за изымаемые жилые помещения,приобретение жилых помещений в целях дальнейшего предоставления их гражданам,переселяемым из многоквартирных домов, признанных аварийными до 1 января 2017 г. за счет средств, поступивших от госуд.корпорации-Фонда содействия реформированию ЖКХ</t>
  </si>
  <si>
    <t>2 02 15001 14 0000 150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</si>
  <si>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</si>
  <si>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</si>
  <si>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1 06 06000 00 0000 110</t>
  </si>
  <si>
    <t>Земельный налог</t>
  </si>
  <si>
    <t>1 06 04000 02 0000 110</t>
  </si>
  <si>
    <t>Транспортный налог</t>
  </si>
  <si>
    <t>1 06 01000 00 0000 110</t>
  </si>
  <si>
    <t>Налог на имущество физических лиц</t>
  </si>
  <si>
    <t>1 06 00000 00 0000 000</t>
  </si>
  <si>
    <t>НАЛОГИ НА ИМУЩЕСТВО</t>
  </si>
  <si>
    <t>Код бюджетной классификации Российской Федерации</t>
  </si>
  <si>
    <t>Наименование доходов</t>
  </si>
  <si>
    <t>Утверждено - бюджеты муниципальных округов</t>
  </si>
  <si>
    <t>Исполнено - бюджеты муниципальных округов</t>
  </si>
  <si>
    <t>Единый налог на вмененный доход для отдельных видов деятельности</t>
  </si>
  <si>
    <t>ЗАДОЛЖЕННОСТЬ И ПЕРЕРАСЧЕТЫ ПО ОТМЕНЕННЫМ НАЛОГАМ, СБОРАМ И ИНЫМ ОБЯЗАТЕЛЬНЫМ ПЛАТЕЖАМ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</si>
  <si>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</si>
  <si>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Доходы от продажи квартир</t>
  </si>
  <si>
    <t>1 14 01 000 00 0000 410</t>
  </si>
  <si>
    <t>1 11 0701414 0000 120</t>
  </si>
  <si>
    <t>1 0 502000 02 0000 110</t>
  </si>
  <si>
    <t>1 09 00000 00 0000 000</t>
  </si>
  <si>
    <t>2 02 25 299 14 0000 150</t>
  </si>
  <si>
    <t>Субсидии  на обеспечение учреждений культуры автотранспортом для обслуживания населения</t>
  </si>
  <si>
    <t>Субсидии на софинансирование расходных обязательств субъектов РФ,связанных с реализацией ФЦП "Увековечение памяти погибших при защите Отечества на 2019-2024гг" (проведение восстановительных работ)</t>
  </si>
  <si>
    <t>Субсидии на софинансирование расходных обязательств субъектов РФ,связанных с реализацией ФЦП "Увековечение памяти погибших при защите Отечества на 2019-2024гг" (установка мемориальных знаков)</t>
  </si>
  <si>
    <t>Субсидии на организацию бесплатного горячего питания обучающихся,получающих начальное общее образование в муниципальных образовательнвх организациях (муниципальные образовательные организации)</t>
  </si>
  <si>
    <t>Субсидиии на государственную поддержку отрасли культуры (Фед.проект "Сохранение культурного и исторического наследия")(Проведены мероприятия по комплектованию книжных фондов библиотек МО и государственных общедоступных библиотек субъектов РФ) (ФБ)</t>
  </si>
  <si>
    <t>Субсидии на реализацию программ формирования современной городской среды (Реализованы мероприятия по благоустройству общественных территорий (набережные,центральные площади,парки и др.)и иные мероприятия,предусмотренные государственными (муниципальными) программами формирования современной городской среды)</t>
  </si>
  <si>
    <t>Субсидии на техническое оснащение региональных и  муниципальных музеев</t>
  </si>
  <si>
    <t>Субсидии  на комплектование книжных фондов библиотек муниципальных образований Архангельской области и подписку на периодическую печать (ОБ)</t>
  </si>
  <si>
    <t>Субсидии на создание условий для обеспечения поселений и жителей муниципальных и городских округов услугами торговли</t>
  </si>
  <si>
    <t>Субсидии 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</si>
  <si>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 xml:space="preserve">Субсидии  на софинансирование выплаты выходных пособий и сохранения среднего месячного заработка на период трудоустройства в связи с ликвидацией  органов местного самоуправленияУстьянского муниципального района АО и поселений вследствие создания муниципального округа Архангельской области </t>
  </si>
  <si>
    <t>Субсидии  на 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</si>
  <si>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Субсидии на разработку проектно-сметной документации по благоустройству общественных и дворовых территорий при реализации мун.программ формирования современной городской среды.</t>
  </si>
  <si>
    <t>Субсидии на обеспечение условий для развития кадрового потенциала муниципальных образовательных организаций</t>
  </si>
  <si>
    <t>Субсидии на приобретение и установку автономных дымовых пожарных извещателей</t>
  </si>
  <si>
    <t>Субсидии на оборудование источников наружного противопожарного водоснабжения</t>
  </si>
  <si>
    <t>Субсидии на реализацию мероприятий в сфере обращения с отходами производства и потребления в т.ч. С ТКО</t>
  </si>
  <si>
    <t>Субвенции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ЖКХ</t>
  </si>
  <si>
    <t>Субвенции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РФ</t>
  </si>
  <si>
    <t xml:space="preserve">Субвенции на осуществление государственных полномочий в сфере охраны труда 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</si>
  <si>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</si>
  <si>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Субвенции на осуществление государственных полномочий по формированию торгового реестра </t>
  </si>
  <si>
    <t>Субвенции на  осуществление гос.полномочий по финансовому обеспечению оплаты стоимости набора продуктов питания в организациях отдыха детей и их оздоровления с дневным пребыванием детей в каникулярное время</t>
  </si>
  <si>
    <t>Субвенция на возмещение расходов,связанных с реализацией мер социальной поддержки по предоставлению компенсации расходов  на оплату жилых помещений, отопления и освещения педагогическим работникам   образовательных организаций в сельских населенных пунктах...</t>
  </si>
  <si>
    <t>Субвенции на предоставление меры социальной поддержки отдельным категориям лиц, замещавших муниципальные должности, в случае досрочного прекращения их полномочий в связи с созданием Устьянского муниципального округа Архангельской области</t>
  </si>
  <si>
    <t>Субвенции на компенсацию родительской платы за присмотр и уход за ребенком в  образовательных организациях, реализующих образовательную программу дошкольного образования</t>
  </si>
  <si>
    <t>Субвенции на осуществление первичного воинского учета органами местного самоуправления поселений, муниципальных и  городских округов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</si>
  <si>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</si>
  <si>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</si>
  <si>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Единая субвенция местным бюджетам Архангельской области</t>
  </si>
  <si>
    <t>Субвенции  на реализацию образовательных программ на 2023 г.</t>
  </si>
  <si>
    <t>Субвенции на предоставление жилых помещений детям- сиротам и детям,оставшимся без попечения родителей,лицам из их числа по договорам найма специализированных жилых помещений (ОБ)</t>
  </si>
  <si>
    <t>Субвенции на предоставление государственных жилищных сертификатов детям-сиротам и детям, оставшимся без попечения родителей,лицам из их числа на приобретение жилых помещений в АО</t>
  </si>
  <si>
    <t xml:space="preserve">Иные межбюджетные трансферты  на поддержку территориального общественного самоуправления </t>
  </si>
  <si>
    <t>Иные межбюджетные трансферты 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</si>
  <si>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Иные межбюджетные трансферты на реализацию мероприятий по социально-экономическому развитию муниципальных округов</t>
  </si>
  <si>
    <t>Иные межбюджетные трансферты на обновление материально-технической базы для организации учебно-исследовательской,научно-практической,творческой деятельности,занятий физкультурой и спортом в образовательных организациях (В общеобразовательных организациях обновлена материально-техническая база для занятий детей физкультурой и спортом)</t>
  </si>
  <si>
    <t>Иные межбюджетные трансферты на ремонт объектов муниципальной собственности муниципальных округов АО, используемых для осуществления мероприятий в сфере профилактики правонарушений.</t>
  </si>
  <si>
    <t>Иные межбюджетные трансферты на поощрение муниципальных управленческих команд за достижения показателей деятельности органов исполнительной власти субъектов РФ за счет дотации (гранта)</t>
  </si>
  <si>
    <t>Гранты бюджетам МО в целях содействия достижению и (или) поощрения достижения наилучших значений показателей деятельности органов МСУ муниципальных округов</t>
  </si>
  <si>
    <t>Иные межбюджетные трансферты на модернизацию (строительство) котельных на твердом биотопливе (20 ед.) (специальный казначейский кредит)</t>
  </si>
  <si>
    <t>Резервный фонд Правительства АО (Разработка и прохождение гос.экспертизы проектной документации на строительство канализационных сетей в с.Шангалы)</t>
  </si>
  <si>
    <t>Резервный фонд Правительства АО (приобретение,установка и обслуживание для видеофиксации  администраций и военкоматов)</t>
  </si>
  <si>
    <t>Резервный фонд правительства АО для МБОУ "Березницкая ОГ" на приобретение оборудования для "лесного класса"</t>
  </si>
  <si>
    <t>Иные МБТ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образовательных организациях (МБ)</t>
  </si>
  <si>
    <t>2 07 00000 00 0000 150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</si>
  <si>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</si>
  <si>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</si>
  <si>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218 00000 00 0000 150</t>
  </si>
  <si>
    <t>219 00000 00 0000 150</t>
  </si>
  <si>
    <t>Приложение №1</t>
  </si>
  <si>
    <t>к  решению сессии первого созыва Собрания депутатов № 267                                      от 21 июня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</si>
</sst>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0_р_._-;\-* #,##0.00_р_._-;_-* &quot;-&quot;??_р_._-;_-@_-"/>
    <numFmt numFmtId="166" formatCode="&quot;$&quot;#,##0_);\(&quot;$&quot;#,##0\)"/>
    <numFmt numFmtId="167" formatCode="#,##0.00_ "/>
  </numFmts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3"/>
      <color rgb="FF000000"/>
      <name val="Arial Cy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rgb="FF000000"/>
      <name val="Arial Cyr"/>
    </font>
    <font>
      <sz val="10"/>
      <color rgb="FFFFFFFF"/>
      <name val="Arial"/>
      <family val="2"/>
      <charset val="204"/>
    </font>
    <font>
      <b/>
      <sz val="11"/>
      <color rgb="FF000000"/>
      <name val="Arial Cyr"/>
    </font>
    <font>
      <b/>
      <sz val="10"/>
      <color rgb="FF000000"/>
      <name val="Arial Cyr"/>
    </font>
    <font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</borders>
  <cellStyleXfs count="130">
    <xf numFmtId="0" fontId="0" fillId="0" borderId="0"/>
    <xf numFmtId="0" fontId="2" fillId="0" borderId="0"/>
    <xf numFmtId="0" fontId="8" fillId="0" borderId="2">
      <alignment horizontal="left" vertical="top" wrapText="1"/>
    </xf>
    <xf numFmtId="0" fontId="2" fillId="0" borderId="0"/>
    <xf numFmtId="0" fontId="9" fillId="0" borderId="0"/>
    <xf numFmtId="165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0" fontId="13" fillId="0" borderId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4" fillId="0" borderId="3">
      <alignment horizontal="left" wrapText="1"/>
    </xf>
    <xf numFmtId="0" fontId="15" fillId="0" borderId="0"/>
    <xf numFmtId="0" fontId="15" fillId="0" borderId="0"/>
    <xf numFmtId="0" fontId="12" fillId="0" borderId="0"/>
    <xf numFmtId="0" fontId="15" fillId="0" borderId="7"/>
    <xf numFmtId="0" fontId="16" fillId="0" borderId="8">
      <alignment wrapText="1"/>
    </xf>
    <xf numFmtId="49" fontId="17" fillId="0" borderId="3">
      <alignment horizontal="right" shrinkToFit="1"/>
    </xf>
    <xf numFmtId="49" fontId="17" fillId="0" borderId="4">
      <alignment horizontal="center" shrinkToFit="1"/>
    </xf>
    <xf numFmtId="0" fontId="16" fillId="0" borderId="5"/>
    <xf numFmtId="0" fontId="16" fillId="0" borderId="2">
      <alignment horizontal="center" vertical="center"/>
    </xf>
    <xf numFmtId="0" fontId="16" fillId="0" borderId="9"/>
    <xf numFmtId="0" fontId="16" fillId="0" borderId="2">
      <alignment horizontal="center"/>
    </xf>
    <xf numFmtId="0" fontId="15" fillId="0" borderId="5">
      <alignment horizontal="center"/>
    </xf>
    <xf numFmtId="0" fontId="15" fillId="0" borderId="10"/>
    <xf numFmtId="0" fontId="15" fillId="0" borderId="11"/>
    <xf numFmtId="0" fontId="14" fillId="0" borderId="12"/>
    <xf numFmtId="0" fontId="16" fillId="0" borderId="13">
      <alignment horizontal="center" vertical="center"/>
    </xf>
    <xf numFmtId="0" fontId="17" fillId="0" borderId="14">
      <alignment horizontal="center"/>
    </xf>
    <xf numFmtId="49" fontId="17" fillId="0" borderId="12">
      <alignment horizontal="center"/>
    </xf>
    <xf numFmtId="0" fontId="9" fillId="0" borderId="3"/>
    <xf numFmtId="0" fontId="9" fillId="0" borderId="15"/>
    <xf numFmtId="49" fontId="17" fillId="0" borderId="0">
      <alignment horizontal="center"/>
    </xf>
    <xf numFmtId="0" fontId="14" fillId="0" borderId="3">
      <alignment horizontal="left"/>
    </xf>
    <xf numFmtId="0" fontId="9" fillId="0" borderId="16"/>
    <xf numFmtId="0" fontId="9" fillId="0" borderId="17"/>
    <xf numFmtId="0" fontId="9" fillId="0" borderId="18"/>
    <xf numFmtId="0" fontId="18" fillId="0" borderId="18"/>
    <xf numFmtId="0" fontId="9" fillId="2" borderId="0"/>
    <xf numFmtId="0" fontId="14" fillId="0" borderId="0">
      <alignment horizontal="left"/>
    </xf>
    <xf numFmtId="0" fontId="15" fillId="0" borderId="0"/>
    <xf numFmtId="0" fontId="17" fillId="0" borderId="0">
      <alignment horizontal="left"/>
    </xf>
    <xf numFmtId="0" fontId="17" fillId="0" borderId="19">
      <alignment horizontal="center" vertical="top" wrapText="1"/>
    </xf>
    <xf numFmtId="0" fontId="17" fillId="0" borderId="19">
      <alignment horizontal="center" vertical="center"/>
    </xf>
    <xf numFmtId="0" fontId="17" fillId="0" borderId="0"/>
    <xf numFmtId="0" fontId="15" fillId="0" borderId="12"/>
    <xf numFmtId="49" fontId="17" fillId="0" borderId="12">
      <alignment horizontal="left" wrapText="1"/>
    </xf>
    <xf numFmtId="0" fontId="17" fillId="0" borderId="3">
      <alignment horizontal="center" vertical="top" wrapText="1"/>
    </xf>
    <xf numFmtId="0" fontId="17" fillId="0" borderId="15">
      <alignment horizontal="center" vertical="center"/>
    </xf>
    <xf numFmtId="49" fontId="17" fillId="0" borderId="0"/>
    <xf numFmtId="49" fontId="17" fillId="0" borderId="14">
      <alignment horizontal="center" vertical="center"/>
    </xf>
    <xf numFmtId="49" fontId="17" fillId="0" borderId="3">
      <alignment horizontal="center" vertical="top" wrapText="1"/>
    </xf>
    <xf numFmtId="49" fontId="17" fillId="0" borderId="15">
      <alignment horizontal="center" vertical="center"/>
    </xf>
    <xf numFmtId="49" fontId="17" fillId="0" borderId="4">
      <alignment horizontal="center" vertical="top" wrapText="1"/>
    </xf>
    <xf numFmtId="49" fontId="17" fillId="0" borderId="10">
      <alignment horizontal="center" vertical="top" wrapText="1"/>
    </xf>
    <xf numFmtId="49" fontId="17" fillId="0" borderId="6">
      <alignment horizontal="center" vertical="top" wrapText="1"/>
    </xf>
    <xf numFmtId="0" fontId="17" fillId="0" borderId="0">
      <alignment horizontal="center"/>
    </xf>
    <xf numFmtId="49" fontId="17" fillId="0" borderId="14">
      <alignment horizontal="left" wrapText="1"/>
    </xf>
    <xf numFmtId="0" fontId="19" fillId="0" borderId="0">
      <alignment horizontal="center"/>
    </xf>
    <xf numFmtId="49" fontId="14" fillId="0" borderId="0"/>
    <xf numFmtId="0" fontId="14" fillId="0" borderId="14"/>
    <xf numFmtId="0" fontId="20" fillId="0" borderId="0"/>
    <xf numFmtId="49" fontId="17" fillId="0" borderId="0">
      <alignment horizontal="right"/>
    </xf>
    <xf numFmtId="0" fontId="17" fillId="0" borderId="0">
      <alignment horizontal="right"/>
    </xf>
    <xf numFmtId="0" fontId="20" fillId="0" borderId="20"/>
    <xf numFmtId="49" fontId="17" fillId="0" borderId="21">
      <alignment horizontal="right"/>
    </xf>
    <xf numFmtId="0" fontId="17" fillId="0" borderId="21">
      <alignment horizontal="right"/>
    </xf>
    <xf numFmtId="0" fontId="17" fillId="0" borderId="21">
      <alignment horizontal="left"/>
    </xf>
    <xf numFmtId="0" fontId="14" fillId="0" borderId="22"/>
    <xf numFmtId="49" fontId="17" fillId="0" borderId="23">
      <alignment horizontal="center" vertical="center"/>
    </xf>
    <xf numFmtId="0" fontId="17" fillId="0" borderId="15">
      <alignment horizontal="center"/>
    </xf>
    <xf numFmtId="49" fontId="17" fillId="0" borderId="24">
      <alignment horizontal="center"/>
    </xf>
    <xf numFmtId="49" fontId="17" fillId="0" borderId="25">
      <alignment horizontal="center"/>
    </xf>
    <xf numFmtId="0" fontId="17" fillId="0" borderId="26">
      <alignment horizontal="left" shrinkToFit="1"/>
    </xf>
    <xf numFmtId="49" fontId="17" fillId="0" borderId="27">
      <alignment horizontal="center" shrinkToFit="1"/>
    </xf>
    <xf numFmtId="49" fontId="17" fillId="0" borderId="28">
      <alignment horizontal="center"/>
    </xf>
    <xf numFmtId="49" fontId="17" fillId="0" borderId="29">
      <alignment horizontal="center" vertical="center"/>
    </xf>
    <xf numFmtId="49" fontId="17" fillId="0" borderId="5">
      <alignment horizontal="center" vertical="top" wrapText="1"/>
    </xf>
    <xf numFmtId="0" fontId="17" fillId="0" borderId="0">
      <alignment horizontal="left" vertical="center" wrapText="1"/>
    </xf>
    <xf numFmtId="0" fontId="16" fillId="0" borderId="12"/>
    <xf numFmtId="0" fontId="17" fillId="0" borderId="30">
      <alignment horizontal="left" vertical="center" wrapText="1"/>
    </xf>
    <xf numFmtId="49" fontId="17" fillId="0" borderId="31">
      <alignment horizontal="center" shrinkToFit="1"/>
    </xf>
    <xf numFmtId="0" fontId="9" fillId="0" borderId="9"/>
    <xf numFmtId="49" fontId="17" fillId="0" borderId="2">
      <alignment horizontal="center" shrinkToFit="1"/>
    </xf>
    <xf numFmtId="49" fontId="17" fillId="0" borderId="32">
      <alignment horizontal="center" shrinkToFit="1"/>
    </xf>
    <xf numFmtId="0" fontId="9" fillId="0" borderId="4"/>
    <xf numFmtId="49" fontId="17" fillId="0" borderId="3">
      <alignment shrinkToFit="1"/>
    </xf>
    <xf numFmtId="4" fontId="17" fillId="0" borderId="33">
      <alignment horizontal="right" shrinkToFit="1"/>
    </xf>
    <xf numFmtId="0" fontId="9" fillId="0" borderId="34"/>
    <xf numFmtId="4" fontId="17" fillId="0" borderId="3">
      <alignment horizontal="right" shrinkToFit="1"/>
    </xf>
    <xf numFmtId="4" fontId="17" fillId="0" borderId="35">
      <alignment horizontal="right" shrinkToFit="1"/>
    </xf>
    <xf numFmtId="0" fontId="9" fillId="0" borderId="7"/>
    <xf numFmtId="4" fontId="17" fillId="0" borderId="16">
      <alignment horizontal="right" shrinkToFit="1"/>
    </xf>
    <xf numFmtId="0" fontId="15" fillId="0" borderId="0"/>
    <xf numFmtId="0" fontId="17" fillId="0" borderId="9">
      <alignment horizontal="center" vertical="center" shrinkToFit="1"/>
    </xf>
    <xf numFmtId="0" fontId="17" fillId="0" borderId="2">
      <alignment horizontal="center" vertical="center" shrinkToFit="1"/>
    </xf>
    <xf numFmtId="49" fontId="17" fillId="0" borderId="4">
      <alignment horizontal="center" vertical="center" shrinkToFit="1"/>
    </xf>
    <xf numFmtId="49" fontId="17" fillId="0" borderId="3">
      <alignment vertical="center" shrinkToFit="1"/>
    </xf>
    <xf numFmtId="49" fontId="17" fillId="0" borderId="3">
      <alignment horizontal="center" vertical="center" shrinkToFit="1"/>
    </xf>
    <xf numFmtId="4" fontId="17" fillId="0" borderId="3">
      <alignment horizontal="right" vertical="center" shrinkToFit="1"/>
    </xf>
    <xf numFmtId="4" fontId="17" fillId="0" borderId="16">
      <alignment horizontal="right" vertical="center" shrinkToFit="1"/>
    </xf>
    <xf numFmtId="0" fontId="16" fillId="0" borderId="0"/>
    <xf numFmtId="0" fontId="17" fillId="0" borderId="2">
      <alignment horizontal="center" shrinkToFit="1"/>
    </xf>
    <xf numFmtId="0" fontId="17" fillId="0" borderId="9">
      <alignment horizontal="center" shrinkToFit="1"/>
    </xf>
    <xf numFmtId="0" fontId="9" fillId="0" borderId="36"/>
    <xf numFmtId="49" fontId="17" fillId="0" borderId="3">
      <alignment horizontal="center" vertical="center"/>
    </xf>
    <xf numFmtId="49" fontId="17" fillId="0" borderId="4">
      <alignment horizontal="center" vertical="center"/>
    </xf>
    <xf numFmtId="0" fontId="9" fillId="0" borderId="6"/>
    <xf numFmtId="4" fontId="17" fillId="0" borderId="4">
      <alignment horizontal="right" shrinkToFit="1"/>
    </xf>
    <xf numFmtId="4" fontId="17" fillId="0" borderId="7">
      <alignment horizontal="right" shrinkToFit="1"/>
    </xf>
    <xf numFmtId="0" fontId="9" fillId="0" borderId="37"/>
    <xf numFmtId="0" fontId="16" fillId="0" borderId="5">
      <alignment wrapText="1"/>
    </xf>
    <xf numFmtId="0" fontId="16" fillId="0" borderId="8"/>
    <xf numFmtId="0" fontId="17" fillId="0" borderId="38">
      <alignment horizontal="left" wrapText="1"/>
    </xf>
    <xf numFmtId="167" fontId="17" fillId="0" borderId="4">
      <alignment horizontal="right" vertical="center" shrinkToFit="1"/>
    </xf>
    <xf numFmtId="0" fontId="15" fillId="0" borderId="4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</cellStyleXfs>
  <cellXfs count="31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 indent="1"/>
    </xf>
    <xf numFmtId="0" fontId="1" fillId="0" borderId="1" xfId="0" applyNumberFormat="1" applyFont="1" applyFill="1" applyBorder="1" applyAlignment="1">
      <alignment horizontal="left" vertical="top" wrapText="1" indent="1"/>
    </xf>
    <xf numFmtId="0" fontId="1" fillId="0" borderId="0" xfId="0" applyFont="1" applyFill="1"/>
    <xf numFmtId="4" fontId="1" fillId="0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7" fillId="0" borderId="0" xfId="0" applyFont="1" applyFill="1" applyBorder="1"/>
    <xf numFmtId="4" fontId="1" fillId="0" borderId="0" xfId="0" applyNumberFormat="1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1" fillId="0" borderId="1" xfId="8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1"/>
    </xf>
    <xf numFmtId="4" fontId="0" fillId="0" borderId="0" xfId="0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30">
    <cellStyle name="br" xfId="15"/>
    <cellStyle name="col" xfId="16"/>
    <cellStyle name="st107" xfId="17"/>
    <cellStyle name="style0" xfId="18"/>
    <cellStyle name="td" xfId="19"/>
    <cellStyle name="tr" xfId="20"/>
    <cellStyle name="xl100" xfId="21"/>
    <cellStyle name="xl101" xfId="22"/>
    <cellStyle name="xl102" xfId="23"/>
    <cellStyle name="xl103" xfId="24"/>
    <cellStyle name="xl104" xfId="25"/>
    <cellStyle name="xl105" xfId="26"/>
    <cellStyle name="xl106" xfId="27"/>
    <cellStyle name="xl107" xfId="28"/>
    <cellStyle name="xl108" xfId="29"/>
    <cellStyle name="xl109" xfId="30"/>
    <cellStyle name="xl110" xfId="31"/>
    <cellStyle name="xl111" xfId="32"/>
    <cellStyle name="xl112" xfId="33"/>
    <cellStyle name="xl113" xfId="34"/>
    <cellStyle name="xl114" xfId="35"/>
    <cellStyle name="xl115" xfId="36"/>
    <cellStyle name="xl116" xfId="37"/>
    <cellStyle name="xl117" xfId="38"/>
    <cellStyle name="xl118" xfId="39"/>
    <cellStyle name="xl119" xfId="40"/>
    <cellStyle name="xl120" xfId="41"/>
    <cellStyle name="xl121" xfId="42"/>
    <cellStyle name="xl122" xfId="43"/>
    <cellStyle name="xl21" xfId="44"/>
    <cellStyle name="xl22" xfId="45"/>
    <cellStyle name="xl23" xfId="46"/>
    <cellStyle name="xl24" xfId="47"/>
    <cellStyle name="xl25" xfId="2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xl40" xfId="62"/>
    <cellStyle name="xl41" xfId="63"/>
    <cellStyle name="xl42" xfId="64"/>
    <cellStyle name="xl43" xfId="65"/>
    <cellStyle name="xl44" xfId="66"/>
    <cellStyle name="xl45" xfId="67"/>
    <cellStyle name="xl46" xfId="68"/>
    <cellStyle name="xl47" xfId="69"/>
    <cellStyle name="xl48" xfId="70"/>
    <cellStyle name="xl49" xfId="71"/>
    <cellStyle name="xl50" xfId="72"/>
    <cellStyle name="xl51" xfId="73"/>
    <cellStyle name="xl52" xfId="74"/>
    <cellStyle name="xl53" xfId="75"/>
    <cellStyle name="xl54" xfId="76"/>
    <cellStyle name="xl55" xfId="77"/>
    <cellStyle name="xl56" xfId="78"/>
    <cellStyle name="xl57" xfId="79"/>
    <cellStyle name="xl58" xfId="80"/>
    <cellStyle name="xl59" xfId="81"/>
    <cellStyle name="xl60" xfId="82"/>
    <cellStyle name="xl61" xfId="83"/>
    <cellStyle name="xl62" xfId="84"/>
    <cellStyle name="xl63" xfId="85"/>
    <cellStyle name="xl64" xfId="86"/>
    <cellStyle name="xl65" xfId="87"/>
    <cellStyle name="xl66" xfId="88"/>
    <cellStyle name="xl67" xfId="89"/>
    <cellStyle name="xl68" xfId="90"/>
    <cellStyle name="xl69" xfId="91"/>
    <cellStyle name="xl70" xfId="92"/>
    <cellStyle name="xl71" xfId="93"/>
    <cellStyle name="xl72" xfId="94"/>
    <cellStyle name="xl73" xfId="95"/>
    <cellStyle name="xl74" xfId="96"/>
    <cellStyle name="xl75" xfId="97"/>
    <cellStyle name="xl76" xfId="98"/>
    <cellStyle name="xl77" xfId="99"/>
    <cellStyle name="xl78" xfId="100"/>
    <cellStyle name="xl79" xfId="101"/>
    <cellStyle name="xl80" xfId="102"/>
    <cellStyle name="xl81" xfId="103"/>
    <cellStyle name="xl82" xfId="104"/>
    <cellStyle name="xl83" xfId="105"/>
    <cellStyle name="xl84" xfId="106"/>
    <cellStyle name="xl85" xfId="107"/>
    <cellStyle name="xl86" xfId="108"/>
    <cellStyle name="xl87" xfId="109"/>
    <cellStyle name="xl88" xfId="110"/>
    <cellStyle name="xl89" xfId="111"/>
    <cellStyle name="xl90" xfId="112"/>
    <cellStyle name="xl91" xfId="113"/>
    <cellStyle name="xl92" xfId="114"/>
    <cellStyle name="xl93" xfId="115"/>
    <cellStyle name="xl94" xfId="116"/>
    <cellStyle name="xl95" xfId="117"/>
    <cellStyle name="xl96" xfId="118"/>
    <cellStyle name="xl97" xfId="119"/>
    <cellStyle name="xl98" xfId="120"/>
    <cellStyle name="xl99" xfId="121"/>
    <cellStyle name="Обычный" xfId="0" builtinId="0"/>
    <cellStyle name="Обычный 10" xfId="10"/>
    <cellStyle name="Обычный 12" xfId="122"/>
    <cellStyle name="Обычный 16" xfId="123"/>
    <cellStyle name="Обычный 2" xfId="1"/>
    <cellStyle name="Обычный 2 2" xfId="3"/>
    <cellStyle name="Обычный 2 2 2" xfId="124"/>
    <cellStyle name="Обычный 2 2 3" xfId="14"/>
    <cellStyle name="Обычный 2 3" xfId="13"/>
    <cellStyle name="Обычный 23" xfId="9"/>
    <cellStyle name="Обычный 3" xfId="4"/>
    <cellStyle name="Обычный 3 2" xfId="125"/>
    <cellStyle name="Обычный 4" xfId="126"/>
    <cellStyle name="Обычный 7" xfId="127"/>
    <cellStyle name="Обычный 7 2" xfId="128"/>
    <cellStyle name="Обычный 9" xfId="129"/>
    <cellStyle name="Процентный" xfId="8" builtinId="5"/>
    <cellStyle name="Финансовый 2" xfId="5"/>
    <cellStyle name="Финансовый 2 2" xfId="12"/>
    <cellStyle name="Финансовый 3" xfId="6"/>
    <cellStyle name="Финансовый 3 2" xfId="7"/>
    <cellStyle name="Финансовый 4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-VERA1\_Work_Bud_Vera\&#1050;&#1072;&#1079;&#1085;&#1072;&#1095;&#1077;&#1081;&#1089;&#1090;&#1074;&#1086;\2023\&#1050;&#1072;&#1089;&#1089;&#1086;&#1074;&#1099;&#1077;%20&#1087;&#1086;&#1089;&#1090;&#1091;&#1087;&#1083;&#1077;&#1085;&#1080;&#1103;,%20&#1082;&#1072;&#1089;&#1089;&#1086;&#1074;&#1099;&#1077;%20&#1074;&#1099;&#1087;&#1083;&#1072;&#1090;&#1099;\&#1074;&#1077;&#1076;&#1086;&#1084;&#1086;&#1089;&#1090;&#1080;%20&#1085;&#1072;%2001.02.2003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-VERA1\_Work_Bud_Vera\&#1050;&#1072;&#1079;&#1085;&#1072;&#1095;&#1077;&#1081;&#1089;&#1090;&#1074;&#1086;\2021\&#1050;&#1072;&#1089;&#1089;&#1086;&#1074;&#1099;&#1077;%20&#1087;&#1086;&#1089;&#1090;&#1091;&#1087;&#1083;&#1077;&#1085;&#1080;&#1103;,%20&#1082;&#1072;&#1089;&#1089;&#1086;&#1074;&#1099;&#1077;%20&#1074;&#1099;&#1087;&#1083;&#1072;&#1090;&#1099;\&#1072;&#1074;&#1075;&#1091;&#1089;&#1090;\&#1057;&#1042;&#1054;&#1044;_&#1072;&#1074;&#1075;&#1091;&#1089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-VERA1\_Work_Bud_Vera\&#1050;&#1072;&#1079;&#1085;&#1072;&#1095;&#1077;&#1081;&#1089;&#1090;&#1074;&#1086;\2021\&#1050;&#1072;&#1089;&#1089;&#1086;&#1074;&#1099;&#1077;%20&#1087;&#1086;&#1089;&#1090;&#1091;&#1087;&#1083;&#1077;&#1085;&#1080;&#1103;,%20&#1082;&#1072;&#1089;&#1089;&#1086;&#1074;&#1099;&#1077;%20&#1074;&#1099;&#1087;&#1083;&#1072;&#1090;&#1099;\&#1072;&#1074;&#1075;&#1091;&#1089;&#1090;\&#1074;&#1077;&#1076;&#1086;&#1084;&#1086;&#1089;&#1090;&#1080;%20&#1079;&#1072;%20&#1072;&#1074;&#1075;&#1091;&#1089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-VERA1\_Work_Bud_Vera\_Work-Fu2\&#1050;&#1072;&#1079;&#1085;&#1072;&#1095;&#1077;&#1081;&#1089;&#1090;&#1074;&#1086;\2023\&#1050;&#1072;&#1089;&#1089;&#1086;&#1074;&#1099;&#1077;%20&#1087;&#1086;&#1089;&#1090;&#1091;&#1087;&#1083;&#1077;&#1085;&#1080;&#1103;,%20&#1082;&#1072;&#1089;&#1089;&#1086;&#1074;&#1099;&#1077;%20&#1074;&#1099;&#1087;&#1083;&#1072;&#1090;&#1099;\&#1074;&#1077;&#1076;&#1086;&#1084;&#1086;&#1089;&#1090;&#1100;%20&#1085;&#1072;%2001.12.202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-VERA1\_Work_Bud_Vera\&#1050;&#1072;&#1079;&#1085;&#1072;&#1095;&#1077;&#1081;&#1089;&#1090;&#1074;&#1086;\2022\&#1050;&#1072;&#1089;&#1089;&#1086;&#1074;&#1099;&#1077;%20&#1087;&#1086;&#1089;&#1090;&#1091;&#1087;&#1083;&#1077;&#1085;&#1080;&#1103;,%20&#1082;&#1072;&#1089;&#1089;&#1086;&#1074;&#1099;&#1077;%20&#1074;&#1099;&#1087;&#1083;&#1072;&#1090;&#1099;\&#1057;&#1042;&#1054;&#1044;%20&#1085;&#1072;%201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26"/>
      <sheetName val="49-рф +ЭФ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МО"/>
      <sheetName val="МР"/>
      <sheetName val="ГАДБ"/>
      <sheetName val="конс"/>
      <sheetName val="МР 4-е"/>
      <sheetName val="МО+МР 4-е"/>
      <sheetName val="МО 4-е"/>
      <sheetName val="49-рф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26"/>
      <sheetName val="ГАДБ"/>
      <sheetName val="ГАДБ (2)"/>
      <sheetName val="ф.49рф"/>
      <sheetName val="инф МФ АО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1 (2)"/>
      <sheetName val="4-е_ МР МО"/>
      <sheetName val="4-е_ Конс"/>
      <sheetName val="49-рф"/>
      <sheetName val="Поступления"/>
      <sheetName val="экол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abSelected="1" view="pageBreakPreview" zoomScaleNormal="100" zoomScaleSheetLayoutView="100" workbookViewId="0">
      <selection activeCell="A3" sqref="A3:D3"/>
    </sheetView>
  </sheetViews>
  <sheetFormatPr defaultColWidth="9.140625" defaultRowHeight="12.75" x14ac:dyDescent="0.2"/>
  <cols>
    <col min="1" max="1" width="46.140625" style="7" customWidth="1"/>
    <col min="2" max="2" width="20.28515625" style="10" customWidth="1"/>
    <col min="3" max="4" width="16.7109375" style="7" customWidth="1"/>
    <col min="5" max="5" width="30" style="17" customWidth="1"/>
    <col min="6" max="6" width="14.5703125" style="7" customWidth="1"/>
    <col min="7" max="7" width="17.5703125" style="7" customWidth="1"/>
    <col min="8" max="8" width="16.28515625" style="7" customWidth="1"/>
    <col min="9" max="9" width="17.28515625" style="7" customWidth="1"/>
    <col min="10" max="16384" width="9.140625" style="7"/>
  </cols>
  <sheetData>
    <row r="1" spans="1:4" s="7" customFormat="1" x14ac:dyDescent="0.2">
      <c r="C1" s="30" t="s">
        <v>183</v>
      </c>
      <c r="D1" s="30"/>
    </row>
    <row r="2" spans="1:4" s="7" customFormat="1" ht="36.75" customHeight="1" x14ac:dyDescent="0.2">
      <c r="C2" s="30" t="s">
        <v>184</v>
      </c>
      <c r="D2" s="30"/>
    </row>
    <row r="3" spans="1:4" s="18" customFormat="1" ht="44.25" customHeight="1" x14ac:dyDescent="0.2">
      <c r="A3" s="29" t="s">
        <v>64</v>
      </c>
      <c r="B3" s="29"/>
      <c r="C3" s="29"/>
      <c r="D3" s="29"/>
    </row>
    <row r="4" spans="1:4" s="13" customFormat="1" ht="51" x14ac:dyDescent="0.2">
      <c r="A4" s="11" t="s">
        <v>121</v>
      </c>
      <c r="B4" s="11" t="s">
        <v>120</v>
      </c>
      <c r="C4" s="8" t="s">
        <v>122</v>
      </c>
      <c r="D4" s="8" t="s">
        <v>123</v>
      </c>
    </row>
    <row r="5" spans="1:4" s="7" customFormat="1" x14ac:dyDescent="0.2">
      <c r="A5" s="14">
        <v>1</v>
      </c>
      <c r="B5" s="15">
        <v>2</v>
      </c>
      <c r="C5" s="15">
        <v>3</v>
      </c>
      <c r="D5" s="15">
        <v>4</v>
      </c>
    </row>
    <row r="6" spans="1:4" s="17" customFormat="1" ht="17.25" customHeight="1" x14ac:dyDescent="0.2">
      <c r="A6" s="1" t="s">
        <v>0</v>
      </c>
      <c r="B6" s="20" t="s">
        <v>1</v>
      </c>
      <c r="C6" s="21">
        <f>C7+C9+C11+C16+C20+C25+C29+C30+C32+C36+C24+C37</f>
        <v>447196424</v>
      </c>
      <c r="D6" s="21">
        <v>374615582.53999996</v>
      </c>
    </row>
    <row r="7" spans="1:4" s="17" customFormat="1" ht="17.25" customHeight="1" x14ac:dyDescent="0.2">
      <c r="A7" s="2" t="s">
        <v>2</v>
      </c>
      <c r="B7" s="12" t="s">
        <v>3</v>
      </c>
      <c r="C7" s="9">
        <f t="shared" ref="C7" si="0">C8</f>
        <v>318134000</v>
      </c>
      <c r="D7" s="9">
        <v>224863268.97999999</v>
      </c>
    </row>
    <row r="8" spans="1:4" s="17" customFormat="1" ht="15.75" customHeight="1" x14ac:dyDescent="0.2">
      <c r="A8" s="3" t="s">
        <v>4</v>
      </c>
      <c r="B8" s="12" t="s">
        <v>5</v>
      </c>
      <c r="C8" s="9">
        <v>318134000</v>
      </c>
      <c r="D8" s="9">
        <v>224863268.97999999</v>
      </c>
    </row>
    <row r="9" spans="1:4" s="17" customFormat="1" ht="38.25" x14ac:dyDescent="0.2">
      <c r="A9" s="4" t="s">
        <v>6</v>
      </c>
      <c r="B9" s="12" t="s">
        <v>7</v>
      </c>
      <c r="C9" s="9">
        <f t="shared" ref="C9" si="1">C10</f>
        <v>34823020</v>
      </c>
      <c r="D9" s="9">
        <v>40533342.82</v>
      </c>
    </row>
    <row r="10" spans="1:4" s="17" customFormat="1" ht="27.75" customHeight="1" x14ac:dyDescent="0.2">
      <c r="A10" s="3" t="s">
        <v>8</v>
      </c>
      <c r="B10" s="12" t="s">
        <v>9</v>
      </c>
      <c r="C10" s="9">
        <v>34823020</v>
      </c>
      <c r="D10" s="9">
        <v>40533342.82</v>
      </c>
    </row>
    <row r="11" spans="1:4" s="17" customFormat="1" x14ac:dyDescent="0.2">
      <c r="A11" s="4" t="s">
        <v>10</v>
      </c>
      <c r="B11" s="12" t="s">
        <v>11</v>
      </c>
      <c r="C11" s="9">
        <f t="shared" ref="C11" si="2">SUM(C12:C15)</f>
        <v>21263000</v>
      </c>
      <c r="D11" s="9">
        <v>16766276.32</v>
      </c>
    </row>
    <row r="12" spans="1:4" s="17" customFormat="1" ht="25.5" x14ac:dyDescent="0.2">
      <c r="A12" s="3" t="s">
        <v>12</v>
      </c>
      <c r="B12" s="12" t="s">
        <v>13</v>
      </c>
      <c r="C12" s="9">
        <v>16657000</v>
      </c>
      <c r="D12" s="9">
        <v>15490620.369999999</v>
      </c>
    </row>
    <row r="13" spans="1:4" s="17" customFormat="1" ht="25.5" x14ac:dyDescent="0.2">
      <c r="A13" s="3" t="s">
        <v>124</v>
      </c>
      <c r="B13" s="12" t="s">
        <v>130</v>
      </c>
      <c r="C13" s="9"/>
      <c r="D13" s="9">
        <v>-14782.2</v>
      </c>
    </row>
    <row r="14" spans="1:4" s="17" customFormat="1" x14ac:dyDescent="0.2">
      <c r="A14" s="3" t="s">
        <v>14</v>
      </c>
      <c r="B14" s="12" t="s">
        <v>15</v>
      </c>
      <c r="C14" s="9">
        <v>6000</v>
      </c>
      <c r="D14" s="9">
        <v>8235</v>
      </c>
    </row>
    <row r="15" spans="1:4" s="17" customFormat="1" ht="25.5" x14ac:dyDescent="0.2">
      <c r="A15" s="3" t="s">
        <v>16</v>
      </c>
      <c r="B15" s="12" t="s">
        <v>17</v>
      </c>
      <c r="C15" s="9">
        <v>4600000</v>
      </c>
      <c r="D15" s="9">
        <v>1282203.1499999999</v>
      </c>
    </row>
    <row r="16" spans="1:4" s="17" customFormat="1" x14ac:dyDescent="0.2">
      <c r="A16" s="4" t="s">
        <v>119</v>
      </c>
      <c r="B16" s="12" t="s">
        <v>118</v>
      </c>
      <c r="C16" s="9">
        <f t="shared" ref="C16" si="3">SUM(C17:C19)</f>
        <v>40255798</v>
      </c>
      <c r="D16" s="9">
        <v>39965039.979999997</v>
      </c>
    </row>
    <row r="17" spans="1:5" s="17" customFormat="1" x14ac:dyDescent="0.2">
      <c r="A17" s="3" t="s">
        <v>117</v>
      </c>
      <c r="B17" s="12" t="s">
        <v>116</v>
      </c>
      <c r="C17" s="9">
        <v>7310000</v>
      </c>
      <c r="D17" s="22">
        <v>8734305.1799999997</v>
      </c>
    </row>
    <row r="18" spans="1:5" s="17" customFormat="1" x14ac:dyDescent="0.2">
      <c r="A18" s="3" t="s">
        <v>115</v>
      </c>
      <c r="B18" s="23" t="s">
        <v>114</v>
      </c>
      <c r="C18" s="9">
        <v>19794498</v>
      </c>
      <c r="D18" s="22">
        <v>20139257.949999999</v>
      </c>
    </row>
    <row r="19" spans="1:5" s="17" customFormat="1" x14ac:dyDescent="0.2">
      <c r="A19" s="3" t="s">
        <v>113</v>
      </c>
      <c r="B19" s="12" t="s">
        <v>112</v>
      </c>
      <c r="C19" s="9">
        <v>13151300</v>
      </c>
      <c r="D19" s="22">
        <v>11091476.85</v>
      </c>
    </row>
    <row r="20" spans="1:5" s="17" customFormat="1" x14ac:dyDescent="0.2">
      <c r="A20" s="4" t="s">
        <v>18</v>
      </c>
      <c r="B20" s="12" t="s">
        <v>19</v>
      </c>
      <c r="C20" s="9">
        <f>SUM(C21:C23)</f>
        <v>5067000</v>
      </c>
      <c r="D20" s="9">
        <v>3706574.49</v>
      </c>
    </row>
    <row r="21" spans="1:5" s="17" customFormat="1" ht="38.25" x14ac:dyDescent="0.2">
      <c r="A21" s="3" t="s">
        <v>20</v>
      </c>
      <c r="B21" s="12" t="s">
        <v>21</v>
      </c>
      <c r="C21" s="9">
        <v>3800000</v>
      </c>
      <c r="D21" s="9">
        <v>2905354.49</v>
      </c>
    </row>
    <row r="22" spans="1:5" s="17" customFormat="1" ht="51" x14ac:dyDescent="0.2">
      <c r="A22" s="3" t="s">
        <v>111</v>
      </c>
      <c r="B22" s="12" t="s">
        <v>110</v>
      </c>
      <c r="C22" s="9">
        <v>130000</v>
      </c>
      <c r="D22" s="9">
        <v>102270</v>
      </c>
    </row>
    <row r="23" spans="1:5" s="17" customFormat="1" ht="38.25" x14ac:dyDescent="0.2">
      <c r="A23" s="3" t="s">
        <v>22</v>
      </c>
      <c r="B23" s="12" t="s">
        <v>23</v>
      </c>
      <c r="C23" s="9">
        <v>1137000</v>
      </c>
      <c r="D23" s="9">
        <v>698950</v>
      </c>
    </row>
    <row r="24" spans="1:5" s="17" customFormat="1" ht="38.25" x14ac:dyDescent="0.2">
      <c r="A24" s="3" t="s">
        <v>125</v>
      </c>
      <c r="B24" s="12" t="s">
        <v>131</v>
      </c>
      <c r="C24" s="9"/>
      <c r="D24" s="9">
        <v>603.46</v>
      </c>
    </row>
    <row r="25" spans="1:5" s="17" customFormat="1" ht="38.25" x14ac:dyDescent="0.2">
      <c r="A25" s="2" t="s">
        <v>24</v>
      </c>
      <c r="B25" s="12" t="s">
        <v>25</v>
      </c>
      <c r="C25" s="9">
        <f>SUM(C26:C28)</f>
        <v>22617906</v>
      </c>
      <c r="D25" s="9">
        <v>33150970.77</v>
      </c>
    </row>
    <row r="26" spans="1:5" ht="89.25" x14ac:dyDescent="0.2">
      <c r="A26" s="3" t="s">
        <v>26</v>
      </c>
      <c r="B26" s="12" t="s">
        <v>27</v>
      </c>
      <c r="C26" s="9">
        <v>12740606</v>
      </c>
      <c r="D26" s="9">
        <v>23622708.48</v>
      </c>
      <c r="E26" s="7"/>
    </row>
    <row r="27" spans="1:5" ht="51" customHeight="1" x14ac:dyDescent="0.2">
      <c r="A27" s="3" t="s">
        <v>126</v>
      </c>
      <c r="B27" s="12" t="s">
        <v>129</v>
      </c>
      <c r="C27" s="9">
        <v>0</v>
      </c>
      <c r="D27" s="9">
        <v>34202.86</v>
      </c>
      <c r="E27" s="7"/>
    </row>
    <row r="28" spans="1:5" ht="76.5" x14ac:dyDescent="0.2">
      <c r="A28" s="5" t="s">
        <v>28</v>
      </c>
      <c r="B28" s="12" t="s">
        <v>29</v>
      </c>
      <c r="C28" s="9">
        <v>9877300</v>
      </c>
      <c r="D28" s="9">
        <v>9494059.4299999997</v>
      </c>
      <c r="E28" s="7"/>
    </row>
    <row r="29" spans="1:5" ht="25.5" x14ac:dyDescent="0.2">
      <c r="A29" s="4" t="s">
        <v>30</v>
      </c>
      <c r="B29" s="12" t="s">
        <v>31</v>
      </c>
      <c r="C29" s="9">
        <v>388800</v>
      </c>
      <c r="D29" s="9">
        <v>4411961.53</v>
      </c>
      <c r="E29" s="7"/>
    </row>
    <row r="30" spans="1:5" ht="25.5" x14ac:dyDescent="0.2">
      <c r="A30" s="4" t="s">
        <v>32</v>
      </c>
      <c r="B30" s="12" t="s">
        <v>33</v>
      </c>
      <c r="C30" s="9">
        <f t="shared" ref="C30" si="4">C31</f>
        <v>350000</v>
      </c>
      <c r="D30" s="9">
        <v>1386387.2</v>
      </c>
      <c r="E30" s="7"/>
    </row>
    <row r="31" spans="1:5" x14ac:dyDescent="0.2">
      <c r="A31" s="3" t="s">
        <v>34</v>
      </c>
      <c r="B31" s="12" t="s">
        <v>35</v>
      </c>
      <c r="C31" s="9">
        <v>350000</v>
      </c>
      <c r="D31" s="9">
        <v>1386387.2</v>
      </c>
      <c r="E31" s="7"/>
    </row>
    <row r="32" spans="1:5" ht="25.5" x14ac:dyDescent="0.2">
      <c r="A32" s="4" t="s">
        <v>36</v>
      </c>
      <c r="B32" s="12" t="s">
        <v>37</v>
      </c>
      <c r="C32" s="9">
        <f>SUM(C33:C35)</f>
        <v>2296900</v>
      </c>
      <c r="D32" s="9">
        <v>6418065.6800000006</v>
      </c>
      <c r="E32" s="7"/>
    </row>
    <row r="33" spans="1:5" x14ac:dyDescent="0.2">
      <c r="A33" s="3" t="s">
        <v>127</v>
      </c>
      <c r="B33" s="12" t="s">
        <v>128</v>
      </c>
      <c r="C33" s="9"/>
      <c r="D33" s="9">
        <v>2534800</v>
      </c>
      <c r="E33" s="7"/>
    </row>
    <row r="34" spans="1:5" ht="76.5" x14ac:dyDescent="0.2">
      <c r="A34" s="3" t="s">
        <v>38</v>
      </c>
      <c r="B34" s="12" t="s">
        <v>39</v>
      </c>
      <c r="C34" s="9">
        <v>996900</v>
      </c>
      <c r="D34" s="9">
        <v>2547428.73</v>
      </c>
      <c r="E34" s="7"/>
    </row>
    <row r="35" spans="1:5" ht="38.25" x14ac:dyDescent="0.2">
      <c r="A35" s="3" t="s">
        <v>40</v>
      </c>
      <c r="B35" s="12" t="s">
        <v>41</v>
      </c>
      <c r="C35" s="9">
        <v>1300000</v>
      </c>
      <c r="D35" s="9">
        <v>1335836.95</v>
      </c>
      <c r="E35" s="7"/>
    </row>
    <row r="36" spans="1:5" x14ac:dyDescent="0.2">
      <c r="A36" s="4" t="s">
        <v>42</v>
      </c>
      <c r="B36" s="12" t="s">
        <v>43</v>
      </c>
      <c r="C36" s="9">
        <v>2000000</v>
      </c>
      <c r="D36" s="9">
        <v>3413041.31</v>
      </c>
      <c r="E36" s="7"/>
    </row>
    <row r="37" spans="1:5" x14ac:dyDescent="0.2">
      <c r="A37" s="4" t="s">
        <v>44</v>
      </c>
      <c r="B37" s="12" t="s">
        <v>45</v>
      </c>
      <c r="C37" s="9">
        <v>0</v>
      </c>
      <c r="D37" s="9">
        <v>50</v>
      </c>
      <c r="E37" s="7"/>
    </row>
    <row r="38" spans="1:5" x14ac:dyDescent="0.2">
      <c r="A38" s="4"/>
      <c r="B38" s="12"/>
      <c r="C38" s="9"/>
      <c r="D38" s="9"/>
      <c r="E38" s="7"/>
    </row>
    <row r="39" spans="1:5" s="25" customFormat="1" ht="21.75" customHeight="1" x14ac:dyDescent="0.2">
      <c r="A39" s="2" t="s">
        <v>46</v>
      </c>
      <c r="B39" s="24" t="s">
        <v>47</v>
      </c>
      <c r="C39" s="9">
        <f>C40+C119+C118+C116</f>
        <v>2561155833.5100002</v>
      </c>
      <c r="D39" s="9">
        <v>1531236424.5999999</v>
      </c>
    </row>
    <row r="40" spans="1:5" s="25" customFormat="1" ht="38.25" x14ac:dyDescent="0.2">
      <c r="A40" s="2" t="s">
        <v>48</v>
      </c>
      <c r="B40" s="26" t="s">
        <v>49</v>
      </c>
      <c r="C40" s="9">
        <f>C41+C43+C77+C95</f>
        <v>2544693061.7600002</v>
      </c>
      <c r="D40" s="9">
        <v>1514773652.8499999</v>
      </c>
    </row>
    <row r="41" spans="1:5" s="25" customFormat="1" ht="27.75" customHeight="1" x14ac:dyDescent="0.2">
      <c r="A41" s="4" t="s">
        <v>50</v>
      </c>
      <c r="B41" s="26" t="s">
        <v>51</v>
      </c>
      <c r="C41" s="9">
        <f>SUM(C42:C42)</f>
        <v>41122395.399999999</v>
      </c>
      <c r="D41" s="9">
        <v>41122395.399999999</v>
      </c>
    </row>
    <row r="42" spans="1:5" s="25" customFormat="1" ht="25.5" x14ac:dyDescent="0.2">
      <c r="A42" s="3" t="s">
        <v>52</v>
      </c>
      <c r="B42" s="26" t="s">
        <v>109</v>
      </c>
      <c r="C42" s="9">
        <v>41122395.399999999</v>
      </c>
      <c r="D42" s="9">
        <v>41122395.399999999</v>
      </c>
    </row>
    <row r="43" spans="1:5" s="25" customFormat="1" ht="27.75" customHeight="1" x14ac:dyDescent="0.2">
      <c r="A43" s="2" t="s">
        <v>53</v>
      </c>
      <c r="B43" s="26" t="s">
        <v>54</v>
      </c>
      <c r="C43" s="9">
        <f>SUM(C44:C76)</f>
        <v>450390284.40999997</v>
      </c>
      <c r="D43" s="9">
        <v>419262789.48999995</v>
      </c>
    </row>
    <row r="44" spans="1:5" s="25" customFormat="1" ht="89.25" x14ac:dyDescent="0.2">
      <c r="A44" s="3" t="s">
        <v>108</v>
      </c>
      <c r="B44" s="11" t="s">
        <v>107</v>
      </c>
      <c r="C44" s="9">
        <v>53298730.799999997</v>
      </c>
      <c r="D44" s="9">
        <v>23162300</v>
      </c>
    </row>
    <row r="45" spans="1:5" s="25" customFormat="1" ht="76.5" x14ac:dyDescent="0.2">
      <c r="A45" s="3" t="s">
        <v>106</v>
      </c>
      <c r="B45" s="11" t="s">
        <v>105</v>
      </c>
      <c r="C45" s="9">
        <v>1033342.74</v>
      </c>
      <c r="D45" s="9">
        <v>449065</v>
      </c>
    </row>
    <row r="46" spans="1:5" s="25" customFormat="1" ht="63.75" x14ac:dyDescent="0.2">
      <c r="A46" s="3" t="s">
        <v>134</v>
      </c>
      <c r="B46" s="11" t="s">
        <v>132</v>
      </c>
      <c r="C46" s="9">
        <v>9542</v>
      </c>
      <c r="D46" s="9">
        <v>9542</v>
      </c>
    </row>
    <row r="47" spans="1:5" s="25" customFormat="1" ht="63.75" x14ac:dyDescent="0.2">
      <c r="A47" s="3" t="s">
        <v>135</v>
      </c>
      <c r="B47" s="11" t="s">
        <v>132</v>
      </c>
      <c r="C47" s="9">
        <v>3756.4</v>
      </c>
      <c r="D47" s="9">
        <v>3756.4</v>
      </c>
    </row>
    <row r="48" spans="1:5" s="25" customFormat="1" ht="38.25" x14ac:dyDescent="0.2">
      <c r="A48" s="3" t="s">
        <v>103</v>
      </c>
      <c r="B48" s="11" t="s">
        <v>102</v>
      </c>
      <c r="C48" s="9">
        <v>1250000</v>
      </c>
      <c r="D48" s="9">
        <v>1250000</v>
      </c>
    </row>
    <row r="49" spans="1:4" s="25" customFormat="1" ht="25.5" x14ac:dyDescent="0.2">
      <c r="A49" s="3" t="s">
        <v>101</v>
      </c>
      <c r="B49" s="11" t="s">
        <v>100</v>
      </c>
      <c r="C49" s="9">
        <v>14088869.279999999</v>
      </c>
      <c r="D49" s="9">
        <v>14088869.280000001</v>
      </c>
    </row>
    <row r="50" spans="1:4" s="25" customFormat="1" ht="63.75" x14ac:dyDescent="0.2">
      <c r="A50" s="3" t="s">
        <v>136</v>
      </c>
      <c r="B50" s="11" t="s">
        <v>104</v>
      </c>
      <c r="C50" s="9">
        <v>18463050.579999998</v>
      </c>
      <c r="D50" s="9">
        <v>18463050.579999998</v>
      </c>
    </row>
    <row r="51" spans="1:4" s="25" customFormat="1" ht="76.5" x14ac:dyDescent="0.2">
      <c r="A51" s="3" t="s">
        <v>137</v>
      </c>
      <c r="B51" s="11" t="s">
        <v>94</v>
      </c>
      <c r="C51" s="9">
        <v>399602.12</v>
      </c>
      <c r="D51" s="9">
        <v>399602.12</v>
      </c>
    </row>
    <row r="52" spans="1:4" s="25" customFormat="1" ht="102" x14ac:dyDescent="0.2">
      <c r="A52" s="3" t="s">
        <v>138</v>
      </c>
      <c r="B52" s="11" t="s">
        <v>99</v>
      </c>
      <c r="C52" s="9">
        <v>16497532.48</v>
      </c>
      <c r="D52" s="9">
        <v>16497532.48</v>
      </c>
    </row>
    <row r="53" spans="1:4" s="25" customFormat="1" ht="51" x14ac:dyDescent="0.2">
      <c r="A53" s="3" t="s">
        <v>98</v>
      </c>
      <c r="B53" s="11" t="s">
        <v>97</v>
      </c>
      <c r="C53" s="9">
        <v>4158119.59</v>
      </c>
      <c r="D53" s="9">
        <v>4158119.59</v>
      </c>
    </row>
    <row r="54" spans="1:4" s="25" customFormat="1" ht="25.5" x14ac:dyDescent="0.2">
      <c r="A54" s="3" t="s">
        <v>96</v>
      </c>
      <c r="B54" s="11" t="s">
        <v>97</v>
      </c>
      <c r="C54" s="9">
        <v>2018422.76</v>
      </c>
      <c r="D54" s="9">
        <v>2018422.7600000002</v>
      </c>
    </row>
    <row r="55" spans="1:4" s="25" customFormat="1" ht="25.5" x14ac:dyDescent="0.2">
      <c r="A55" s="3" t="s">
        <v>139</v>
      </c>
      <c r="B55" s="11" t="s">
        <v>95</v>
      </c>
      <c r="C55" s="9">
        <v>7050000</v>
      </c>
      <c r="D55" s="9">
        <v>7050000</v>
      </c>
    </row>
    <row r="56" spans="1:4" s="25" customFormat="1" ht="51" x14ac:dyDescent="0.2">
      <c r="A56" s="3" t="s">
        <v>140</v>
      </c>
      <c r="B56" s="11" t="s">
        <v>84</v>
      </c>
      <c r="C56" s="9">
        <v>253968.32</v>
      </c>
      <c r="D56" s="9">
        <v>253968.32</v>
      </c>
    </row>
    <row r="57" spans="1:4" s="25" customFormat="1" ht="38.25" x14ac:dyDescent="0.2">
      <c r="A57" s="3" t="s">
        <v>141</v>
      </c>
      <c r="B57" s="11" t="s">
        <v>84</v>
      </c>
      <c r="C57" s="9">
        <f>-34356.29+1050000</f>
        <v>1015643.71</v>
      </c>
      <c r="D57" s="9">
        <v>1015643.71</v>
      </c>
    </row>
    <row r="58" spans="1:4" s="25" customFormat="1" ht="63.75" x14ac:dyDescent="0.2">
      <c r="A58" s="3" t="s">
        <v>142</v>
      </c>
      <c r="B58" s="11" t="s">
        <v>84</v>
      </c>
      <c r="C58" s="9">
        <v>218154.9</v>
      </c>
      <c r="D58" s="9">
        <v>215892.11</v>
      </c>
    </row>
    <row r="59" spans="1:4" s="25" customFormat="1" ht="25.5" x14ac:dyDescent="0.2">
      <c r="A59" s="3" t="s">
        <v>133</v>
      </c>
      <c r="B59" s="11" t="s">
        <v>84</v>
      </c>
      <c r="C59" s="9">
        <v>0</v>
      </c>
      <c r="D59" s="9">
        <v>0</v>
      </c>
    </row>
    <row r="60" spans="1:4" s="25" customFormat="1" ht="89.25" x14ac:dyDescent="0.2">
      <c r="A60" s="3" t="s">
        <v>143</v>
      </c>
      <c r="B60" s="11" t="s">
        <v>84</v>
      </c>
      <c r="C60" s="9">
        <v>682704.3</v>
      </c>
      <c r="D60" s="9">
        <v>682704.3</v>
      </c>
    </row>
    <row r="61" spans="1:4" s="25" customFormat="1" ht="76.5" x14ac:dyDescent="0.2">
      <c r="A61" s="3" t="s">
        <v>144</v>
      </c>
      <c r="B61" s="11" t="s">
        <v>84</v>
      </c>
      <c r="C61" s="9">
        <v>893788</v>
      </c>
      <c r="D61" s="9">
        <v>893788</v>
      </c>
    </row>
    <row r="62" spans="1:4" s="25" customFormat="1" ht="30.75" customHeight="1" x14ac:dyDescent="0.2">
      <c r="A62" s="3" t="s">
        <v>93</v>
      </c>
      <c r="B62" s="11" t="s">
        <v>84</v>
      </c>
      <c r="C62" s="9">
        <v>545090</v>
      </c>
      <c r="D62" s="9">
        <v>545090</v>
      </c>
    </row>
    <row r="63" spans="1:4" s="25" customFormat="1" ht="38.25" x14ac:dyDescent="0.2">
      <c r="A63" s="3" t="s">
        <v>92</v>
      </c>
      <c r="B63" s="11" t="s">
        <v>84</v>
      </c>
      <c r="C63" s="9">
        <v>0</v>
      </c>
      <c r="D63" s="9">
        <v>0</v>
      </c>
    </row>
    <row r="64" spans="1:4" s="25" customFormat="1" ht="63.75" x14ac:dyDescent="0.2">
      <c r="A64" s="5" t="s">
        <v>145</v>
      </c>
      <c r="B64" s="11" t="s">
        <v>84</v>
      </c>
      <c r="C64" s="9">
        <v>1138008.07</v>
      </c>
      <c r="D64" s="9">
        <v>1092508.05</v>
      </c>
    </row>
    <row r="65" spans="1:5" s="25" customFormat="1" ht="38.25" x14ac:dyDescent="0.2">
      <c r="A65" s="5" t="s">
        <v>91</v>
      </c>
      <c r="B65" s="11" t="s">
        <v>84</v>
      </c>
      <c r="C65" s="9">
        <v>2426561.0499999998</v>
      </c>
      <c r="D65" s="9">
        <v>2426561.0499999998</v>
      </c>
    </row>
    <row r="66" spans="1:5" s="25" customFormat="1" ht="51" x14ac:dyDescent="0.2">
      <c r="A66" s="3" t="s">
        <v>90</v>
      </c>
      <c r="B66" s="26" t="s">
        <v>84</v>
      </c>
      <c r="C66" s="9">
        <v>7604662.6699999999</v>
      </c>
      <c r="D66" s="9">
        <v>7245640.1900000013</v>
      </c>
    </row>
    <row r="67" spans="1:5" s="25" customFormat="1" ht="63.75" x14ac:dyDescent="0.2">
      <c r="A67" s="3" t="s">
        <v>89</v>
      </c>
      <c r="B67" s="26" t="s">
        <v>84</v>
      </c>
      <c r="C67" s="9">
        <v>1542661</v>
      </c>
      <c r="D67" s="9">
        <v>1542661</v>
      </c>
    </row>
    <row r="68" spans="1:5" s="25" customFormat="1" ht="38.25" x14ac:dyDescent="0.2">
      <c r="A68" s="6" t="s">
        <v>88</v>
      </c>
      <c r="B68" s="26" t="s">
        <v>84</v>
      </c>
      <c r="C68" s="9">
        <v>605297</v>
      </c>
      <c r="D68" s="9">
        <v>605297</v>
      </c>
    </row>
    <row r="69" spans="1:5" s="25" customFormat="1" x14ac:dyDescent="0.2">
      <c r="A69" s="3" t="s">
        <v>87</v>
      </c>
      <c r="B69" s="26" t="s">
        <v>84</v>
      </c>
      <c r="C69" s="9">
        <v>2470162.19</v>
      </c>
      <c r="D69" s="9">
        <v>2470162.19</v>
      </c>
    </row>
    <row r="70" spans="1:5" s="25" customFormat="1" ht="38.25" x14ac:dyDescent="0.2">
      <c r="A70" s="3" t="s">
        <v>146</v>
      </c>
      <c r="B70" s="11" t="s">
        <v>84</v>
      </c>
      <c r="C70" s="9">
        <f>-48275.89+96551.78</f>
        <v>48275.89</v>
      </c>
      <c r="D70" s="9">
        <v>48274.799999999996</v>
      </c>
    </row>
    <row r="71" spans="1:5" s="25" customFormat="1" ht="25.5" x14ac:dyDescent="0.2">
      <c r="A71" s="3" t="s">
        <v>147</v>
      </c>
      <c r="B71" s="11" t="s">
        <v>84</v>
      </c>
      <c r="C71" s="9">
        <v>472861.69</v>
      </c>
      <c r="D71" s="9">
        <v>472861.69</v>
      </c>
    </row>
    <row r="72" spans="1:5" s="25" customFormat="1" ht="25.5" x14ac:dyDescent="0.2">
      <c r="A72" s="6" t="s">
        <v>148</v>
      </c>
      <c r="B72" s="11" t="s">
        <v>84</v>
      </c>
      <c r="C72" s="9">
        <v>4110032.0300000003</v>
      </c>
      <c r="D72" s="9">
        <v>4110032.0300000003</v>
      </c>
    </row>
    <row r="73" spans="1:5" s="25" customFormat="1" ht="38.25" customHeight="1" x14ac:dyDescent="0.2">
      <c r="A73" s="27" t="s">
        <v>85</v>
      </c>
      <c r="B73" s="11" t="s">
        <v>84</v>
      </c>
      <c r="C73" s="9">
        <v>391092</v>
      </c>
      <c r="D73" s="9">
        <v>391092</v>
      </c>
    </row>
    <row r="74" spans="1:5" s="25" customFormat="1" ht="38.25" x14ac:dyDescent="0.2">
      <c r="A74" s="3" t="s">
        <v>149</v>
      </c>
      <c r="B74" s="11" t="s">
        <v>84</v>
      </c>
      <c r="C74" s="9">
        <f>-50369.83+899633.45</f>
        <v>849263.62</v>
      </c>
      <c r="D74" s="9">
        <v>849263.62</v>
      </c>
    </row>
    <row r="75" spans="1:5" s="25" customFormat="1" ht="25.5" x14ac:dyDescent="0.2">
      <c r="A75" s="3" t="s">
        <v>86</v>
      </c>
      <c r="B75" s="11" t="s">
        <v>84</v>
      </c>
      <c r="C75" s="9">
        <v>6832511.46</v>
      </c>
      <c r="D75" s="9">
        <v>6832511.46</v>
      </c>
    </row>
    <row r="76" spans="1:5" s="25" customFormat="1" ht="25.5" x14ac:dyDescent="0.2">
      <c r="A76" s="6" t="s">
        <v>55</v>
      </c>
      <c r="B76" s="11" t="s">
        <v>84</v>
      </c>
      <c r="C76" s="9">
        <v>300018577.75999999</v>
      </c>
      <c r="D76" s="9">
        <v>300018577.75999999</v>
      </c>
    </row>
    <row r="77" spans="1:5" s="25" customFormat="1" ht="31.5" customHeight="1" x14ac:dyDescent="0.2">
      <c r="A77" s="4" t="s">
        <v>56</v>
      </c>
      <c r="B77" s="26" t="s">
        <v>57</v>
      </c>
      <c r="C77" s="9">
        <f>SUM(C78:C94)</f>
        <v>921664703.85000002</v>
      </c>
      <c r="D77" s="9">
        <v>901543236.13000011</v>
      </c>
      <c r="E77" s="28">
        <f>C77-921664703.85</f>
        <v>0</v>
      </c>
    </row>
    <row r="78" spans="1:5" s="25" customFormat="1" ht="102" x14ac:dyDescent="0.2">
      <c r="A78" s="3" t="s">
        <v>150</v>
      </c>
      <c r="B78" s="11" t="s">
        <v>83</v>
      </c>
      <c r="C78" s="9">
        <v>65219627.200000003</v>
      </c>
      <c r="D78" s="9">
        <v>45716442.020000003</v>
      </c>
    </row>
    <row r="79" spans="1:5" s="25" customFormat="1" ht="78.75" customHeight="1" x14ac:dyDescent="0.2">
      <c r="A79" s="3" t="s">
        <v>151</v>
      </c>
      <c r="B79" s="11" t="s">
        <v>83</v>
      </c>
      <c r="C79" s="9">
        <v>1331012.8</v>
      </c>
      <c r="D79" s="9">
        <v>932988.69999999984</v>
      </c>
    </row>
    <row r="80" spans="1:5" s="25" customFormat="1" ht="25.5" x14ac:dyDescent="0.2">
      <c r="A80" s="3" t="s">
        <v>152</v>
      </c>
      <c r="B80" s="11" t="s">
        <v>83</v>
      </c>
      <c r="C80" s="9">
        <v>435301.86</v>
      </c>
      <c r="D80" s="9">
        <v>435301.86</v>
      </c>
    </row>
    <row r="81" spans="1:4" s="25" customFormat="1" ht="63.75" x14ac:dyDescent="0.2">
      <c r="A81" s="3" t="s">
        <v>153</v>
      </c>
      <c r="B81" s="11" t="s">
        <v>83</v>
      </c>
      <c r="C81" s="9">
        <v>14000</v>
      </c>
      <c r="D81" s="9">
        <v>14000</v>
      </c>
    </row>
    <row r="82" spans="1:4" s="25" customFormat="1" ht="25.5" x14ac:dyDescent="0.2">
      <c r="A82" s="3" t="s">
        <v>154</v>
      </c>
      <c r="B82" s="11" t="s">
        <v>83</v>
      </c>
      <c r="C82" s="9">
        <v>35000</v>
      </c>
      <c r="D82" s="9">
        <v>35000</v>
      </c>
    </row>
    <row r="83" spans="1:4" s="25" customFormat="1" ht="63.75" x14ac:dyDescent="0.2">
      <c r="A83" s="3" t="s">
        <v>155</v>
      </c>
      <c r="B83" s="11" t="s">
        <v>83</v>
      </c>
      <c r="C83" s="9">
        <f>4971604.92-244120.76</f>
        <v>4727484.16</v>
      </c>
      <c r="D83" s="9">
        <v>4727484.16</v>
      </c>
    </row>
    <row r="84" spans="1:4" s="25" customFormat="1" ht="76.5" x14ac:dyDescent="0.2">
      <c r="A84" s="3" t="s">
        <v>156</v>
      </c>
      <c r="B84" s="11" t="s">
        <v>83</v>
      </c>
      <c r="C84" s="9">
        <v>69566579.74000001</v>
      </c>
      <c r="D84" s="9">
        <v>69566579.739999995</v>
      </c>
    </row>
    <row r="85" spans="1:4" s="25" customFormat="1" ht="76.5" x14ac:dyDescent="0.2">
      <c r="A85" s="3" t="s">
        <v>157</v>
      </c>
      <c r="B85" s="11" t="s">
        <v>83</v>
      </c>
      <c r="C85" s="9">
        <v>2688796.5</v>
      </c>
      <c r="D85" s="9">
        <v>2688796.5</v>
      </c>
    </row>
    <row r="86" spans="1:4" s="25" customFormat="1" ht="51" x14ac:dyDescent="0.2">
      <c r="A86" s="3" t="s">
        <v>158</v>
      </c>
      <c r="B86" s="11" t="s">
        <v>82</v>
      </c>
      <c r="C86" s="9">
        <v>10952195.039999999</v>
      </c>
      <c r="D86" s="9">
        <v>10952195.040000001</v>
      </c>
    </row>
    <row r="87" spans="1:4" s="25" customFormat="1" ht="63.75" x14ac:dyDescent="0.2">
      <c r="A87" s="3" t="s">
        <v>58</v>
      </c>
      <c r="B87" s="11" t="s">
        <v>81</v>
      </c>
      <c r="C87" s="9">
        <v>0</v>
      </c>
      <c r="D87" s="9">
        <v>0</v>
      </c>
    </row>
    <row r="88" spans="1:4" s="25" customFormat="1" ht="38.25" x14ac:dyDescent="0.2">
      <c r="A88" s="3" t="s">
        <v>159</v>
      </c>
      <c r="B88" s="11" t="s">
        <v>80</v>
      </c>
      <c r="C88" s="9">
        <v>2523257.5499999998</v>
      </c>
      <c r="D88" s="9">
        <v>2523257.5500000003</v>
      </c>
    </row>
    <row r="89" spans="1:4" s="25" customFormat="1" ht="51" x14ac:dyDescent="0.2">
      <c r="A89" s="3" t="s">
        <v>160</v>
      </c>
      <c r="B89" s="11" t="s">
        <v>79</v>
      </c>
      <c r="C89" s="9">
        <v>7990.18</v>
      </c>
      <c r="D89" s="9">
        <v>7990.18</v>
      </c>
    </row>
    <row r="90" spans="1:4" s="25" customFormat="1" ht="51" x14ac:dyDescent="0.2">
      <c r="A90" s="3" t="s">
        <v>161</v>
      </c>
      <c r="B90" s="26" t="s">
        <v>78</v>
      </c>
      <c r="C90" s="9">
        <f>31721510-1316000</f>
        <v>30405510</v>
      </c>
      <c r="D90" s="9">
        <v>30405510</v>
      </c>
    </row>
    <row r="91" spans="1:4" s="25" customFormat="1" ht="25.5" x14ac:dyDescent="0.2">
      <c r="A91" s="3" t="s">
        <v>162</v>
      </c>
      <c r="B91" s="26" t="s">
        <v>77</v>
      </c>
      <c r="C91" s="9">
        <v>8375735.4199999999</v>
      </c>
      <c r="D91" s="9">
        <v>8375735.4200000018</v>
      </c>
    </row>
    <row r="92" spans="1:4" s="25" customFormat="1" ht="25.5" x14ac:dyDescent="0.2">
      <c r="A92" s="3" t="s">
        <v>163</v>
      </c>
      <c r="B92" s="26" t="s">
        <v>76</v>
      </c>
      <c r="C92" s="9">
        <v>711205100</v>
      </c>
      <c r="D92" s="9">
        <v>711205100</v>
      </c>
    </row>
    <row r="93" spans="1:4" s="25" customFormat="1" ht="51" x14ac:dyDescent="0.2">
      <c r="A93" s="3" t="s">
        <v>164</v>
      </c>
      <c r="B93" s="26" t="s">
        <v>76</v>
      </c>
      <c r="C93" s="9">
        <v>9544533.4000000004</v>
      </c>
      <c r="D93" s="9">
        <v>9324274.959999999</v>
      </c>
    </row>
    <row r="94" spans="1:4" s="25" customFormat="1" ht="51" x14ac:dyDescent="0.2">
      <c r="A94" s="3" t="s">
        <v>165</v>
      </c>
      <c r="B94" s="26" t="s">
        <v>76</v>
      </c>
      <c r="C94" s="9">
        <v>4632580</v>
      </c>
      <c r="D94" s="9">
        <v>4632580</v>
      </c>
    </row>
    <row r="95" spans="1:4" s="25" customFormat="1" ht="18.75" customHeight="1" x14ac:dyDescent="0.2">
      <c r="A95" s="2" t="s">
        <v>59</v>
      </c>
      <c r="B95" s="26" t="s">
        <v>60</v>
      </c>
      <c r="C95" s="9">
        <f>SUM(C96:C115)</f>
        <v>1131515678.1000001</v>
      </c>
      <c r="D95" s="9">
        <v>152845231.83000001</v>
      </c>
    </row>
    <row r="96" spans="1:4" s="25" customFormat="1" ht="63.75" x14ac:dyDescent="0.2">
      <c r="A96" s="27" t="s">
        <v>177</v>
      </c>
      <c r="B96" s="26" t="s">
        <v>75</v>
      </c>
      <c r="C96" s="9">
        <v>810979.34</v>
      </c>
      <c r="D96" s="9">
        <v>810979.34000000008</v>
      </c>
    </row>
    <row r="97" spans="1:4" s="25" customFormat="1" ht="25.5" x14ac:dyDescent="0.2">
      <c r="A97" s="27" t="s">
        <v>166</v>
      </c>
      <c r="B97" s="26" t="s">
        <v>66</v>
      </c>
      <c r="C97" s="9">
        <v>1773814.9700000002</v>
      </c>
      <c r="D97" s="9">
        <v>1773814.9700000002</v>
      </c>
    </row>
    <row r="98" spans="1:4" s="25" customFormat="1" ht="102.75" customHeight="1" x14ac:dyDescent="0.2">
      <c r="A98" s="27" t="s">
        <v>167</v>
      </c>
      <c r="B98" s="26" t="s">
        <v>66</v>
      </c>
      <c r="C98" s="9">
        <v>21481.599999999999</v>
      </c>
      <c r="D98" s="9">
        <v>13724.720000000001</v>
      </c>
    </row>
    <row r="99" spans="1:4" s="25" customFormat="1" ht="38.25" x14ac:dyDescent="0.2">
      <c r="A99" s="3" t="s">
        <v>168</v>
      </c>
      <c r="B99" s="26" t="s">
        <v>66</v>
      </c>
      <c r="C99" s="9">
        <v>73120000</v>
      </c>
      <c r="D99" s="9">
        <v>71757310.609999999</v>
      </c>
    </row>
    <row r="100" spans="1:4" s="25" customFormat="1" ht="38.25" x14ac:dyDescent="0.2">
      <c r="A100" s="3" t="s">
        <v>74</v>
      </c>
      <c r="B100" s="26" t="s">
        <v>66</v>
      </c>
      <c r="C100" s="9">
        <v>17346429.600000001</v>
      </c>
      <c r="D100" s="9">
        <v>17346429.600000001</v>
      </c>
    </row>
    <row r="101" spans="1:4" s="25" customFormat="1" ht="38.25" x14ac:dyDescent="0.2">
      <c r="A101" s="27" t="s">
        <v>73</v>
      </c>
      <c r="B101" s="26" t="s">
        <v>66</v>
      </c>
      <c r="C101" s="9">
        <v>1106622.68</v>
      </c>
      <c r="D101" s="9">
        <v>1106622.68</v>
      </c>
    </row>
    <row r="102" spans="1:4" s="25" customFormat="1" ht="38.25" x14ac:dyDescent="0.2">
      <c r="A102" s="27" t="s">
        <v>72</v>
      </c>
      <c r="B102" s="26" t="s">
        <v>66</v>
      </c>
      <c r="C102" s="9">
        <v>30887111.109999999</v>
      </c>
      <c r="D102" s="9">
        <v>30887111.109999999</v>
      </c>
    </row>
    <row r="103" spans="1:4" s="25" customFormat="1" ht="63.75" x14ac:dyDescent="0.2">
      <c r="A103" s="27" t="s">
        <v>71</v>
      </c>
      <c r="B103" s="26" t="s">
        <v>66</v>
      </c>
      <c r="C103" s="9">
        <f>225366.64+797443</f>
        <v>1022809.64</v>
      </c>
      <c r="D103" s="9">
        <v>1022809.64</v>
      </c>
    </row>
    <row r="104" spans="1:4" s="25" customFormat="1" ht="51" x14ac:dyDescent="0.2">
      <c r="A104" s="27" t="s">
        <v>70</v>
      </c>
      <c r="B104" s="26" t="s">
        <v>66</v>
      </c>
      <c r="C104" s="9">
        <v>700000</v>
      </c>
      <c r="D104" s="9">
        <v>700000</v>
      </c>
    </row>
    <row r="105" spans="1:4" s="25" customFormat="1" ht="102" x14ac:dyDescent="0.2">
      <c r="A105" s="27" t="s">
        <v>169</v>
      </c>
      <c r="B105" s="26" t="s">
        <v>66</v>
      </c>
      <c r="C105" s="9">
        <v>6000000</v>
      </c>
      <c r="D105" s="9">
        <v>6000000</v>
      </c>
    </row>
    <row r="106" spans="1:4" s="25" customFormat="1" ht="25.5" x14ac:dyDescent="0.2">
      <c r="A106" s="27" t="s">
        <v>69</v>
      </c>
      <c r="B106" s="26" t="s">
        <v>66</v>
      </c>
      <c r="C106" s="9">
        <v>3437500</v>
      </c>
      <c r="D106" s="9">
        <v>3437500</v>
      </c>
    </row>
    <row r="107" spans="1:4" s="25" customFormat="1" ht="38.25" x14ac:dyDescent="0.2">
      <c r="A107" s="27" t="s">
        <v>68</v>
      </c>
      <c r="B107" s="26" t="s">
        <v>66</v>
      </c>
      <c r="C107" s="9">
        <v>6000000</v>
      </c>
      <c r="D107" s="9">
        <v>6000000</v>
      </c>
    </row>
    <row r="108" spans="1:4" s="25" customFormat="1" ht="63.75" x14ac:dyDescent="0.2">
      <c r="A108" s="27" t="s">
        <v>170</v>
      </c>
      <c r="B108" s="26" t="s">
        <v>66</v>
      </c>
      <c r="C108" s="9">
        <v>1754559.64</v>
      </c>
      <c r="D108" s="9">
        <v>1754559.64</v>
      </c>
    </row>
    <row r="109" spans="1:4" s="25" customFormat="1" ht="63.75" x14ac:dyDescent="0.2">
      <c r="A109" s="27" t="s">
        <v>171</v>
      </c>
      <c r="B109" s="26" t="s">
        <v>66</v>
      </c>
      <c r="C109" s="9">
        <v>299384.84000000003</v>
      </c>
      <c r="D109" s="9">
        <v>299384.83999999997</v>
      </c>
    </row>
    <row r="110" spans="1:4" s="25" customFormat="1" ht="51" x14ac:dyDescent="0.2">
      <c r="A110" s="27" t="s">
        <v>172</v>
      </c>
      <c r="B110" s="26" t="s">
        <v>66</v>
      </c>
      <c r="C110" s="9">
        <v>4255772</v>
      </c>
      <c r="D110" s="9">
        <v>4255772</v>
      </c>
    </row>
    <row r="111" spans="1:4" s="25" customFormat="1" ht="38.25" x14ac:dyDescent="0.2">
      <c r="A111" s="27" t="s">
        <v>173</v>
      </c>
      <c r="B111" s="26" t="s">
        <v>66</v>
      </c>
      <c r="C111" s="9">
        <v>977300000</v>
      </c>
      <c r="D111" s="9">
        <v>0</v>
      </c>
    </row>
    <row r="112" spans="1:4" s="25" customFormat="1" ht="51" x14ac:dyDescent="0.2">
      <c r="A112" s="27" t="s">
        <v>174</v>
      </c>
      <c r="B112" s="26" t="s">
        <v>66</v>
      </c>
      <c r="C112" s="9">
        <v>3321630.68</v>
      </c>
      <c r="D112" s="9">
        <v>3321630.68</v>
      </c>
    </row>
    <row r="113" spans="1:5" s="25" customFormat="1" ht="38.25" x14ac:dyDescent="0.2">
      <c r="A113" s="27" t="s">
        <v>175</v>
      </c>
      <c r="B113" s="26" t="s">
        <v>66</v>
      </c>
      <c r="C113" s="9">
        <v>129500</v>
      </c>
      <c r="D113" s="9">
        <v>129500</v>
      </c>
    </row>
    <row r="114" spans="1:5" s="25" customFormat="1" ht="25.5" x14ac:dyDescent="0.2">
      <c r="A114" s="27" t="s">
        <v>67</v>
      </c>
      <c r="B114" s="26" t="s">
        <v>66</v>
      </c>
      <c r="C114" s="9">
        <v>1228082</v>
      </c>
      <c r="D114" s="9">
        <v>1228082</v>
      </c>
    </row>
    <row r="115" spans="1:5" s="25" customFormat="1" ht="38.25" x14ac:dyDescent="0.2">
      <c r="A115" s="27" t="s">
        <v>176</v>
      </c>
      <c r="B115" s="26" t="s">
        <v>66</v>
      </c>
      <c r="C115" s="9">
        <v>1000000</v>
      </c>
      <c r="D115" s="9">
        <v>1000000</v>
      </c>
    </row>
    <row r="116" spans="1:5" s="25" customFormat="1" x14ac:dyDescent="0.2">
      <c r="A116" s="4" t="s">
        <v>61</v>
      </c>
      <c r="B116" s="24" t="s">
        <v>178</v>
      </c>
      <c r="C116" s="9">
        <f>C117</f>
        <v>20257386.460000001</v>
      </c>
      <c r="D116" s="9">
        <v>20257386.460000001</v>
      </c>
    </row>
    <row r="117" spans="1:5" s="25" customFormat="1" ht="25.5" x14ac:dyDescent="0.2">
      <c r="A117" s="3" t="s">
        <v>62</v>
      </c>
      <c r="B117" s="26" t="s">
        <v>65</v>
      </c>
      <c r="C117" s="9">
        <f>D117</f>
        <v>20257386.460000001</v>
      </c>
      <c r="D117" s="9">
        <v>20257386.460000001</v>
      </c>
    </row>
    <row r="118" spans="1:5" s="25" customFormat="1" ht="69.75" customHeight="1" x14ac:dyDescent="0.2">
      <c r="A118" s="2" t="s">
        <v>180</v>
      </c>
      <c r="B118" s="26" t="s">
        <v>181</v>
      </c>
      <c r="C118" s="9">
        <v>1002373.52</v>
      </c>
      <c r="D118" s="9">
        <v>1002373.52</v>
      </c>
    </row>
    <row r="119" spans="1:5" s="25" customFormat="1" ht="45" customHeight="1" x14ac:dyDescent="0.2">
      <c r="A119" s="2" t="s">
        <v>179</v>
      </c>
      <c r="B119" s="26" t="s">
        <v>182</v>
      </c>
      <c r="C119" s="9">
        <v>-4796988.2300000004</v>
      </c>
      <c r="D119" s="9">
        <v>-4796988.2300000004</v>
      </c>
    </row>
    <row r="120" spans="1:5" s="25" customFormat="1" ht="19.5" customHeight="1" x14ac:dyDescent="0.2">
      <c r="A120" s="3" t="s">
        <v>63</v>
      </c>
      <c r="B120" s="26"/>
      <c r="C120" s="16">
        <f>C39+C6</f>
        <v>3008352257.5100002</v>
      </c>
      <c r="D120" s="16">
        <v>1905852007.1399999</v>
      </c>
    </row>
    <row r="121" spans="1:5" x14ac:dyDescent="0.2">
      <c r="D121" s="19"/>
      <c r="E121" s="7"/>
    </row>
    <row r="122" spans="1:5" x14ac:dyDescent="0.2">
      <c r="C122" s="19"/>
    </row>
  </sheetData>
  <mergeCells count="3">
    <mergeCell ref="A3:D3"/>
    <mergeCell ref="C2:D2"/>
    <mergeCell ref="C1:D1"/>
  </mergeCells>
  <pageMargins left="0.55118110236220474" right="0.31496062992125984" top="0.35433070866141736" bottom="0.39370078740157483" header="0.15748031496062992" footer="0.15748031496062992"/>
  <pageSetup paperSize="9" scale="90" firstPageNumber="44" fitToHeight="6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Dep</cp:lastModifiedBy>
  <cp:lastPrinted>2024-06-24T06:12:01Z</cp:lastPrinted>
  <dcterms:created xsi:type="dcterms:W3CDTF">2023-04-20T05:38:26Z</dcterms:created>
  <dcterms:modified xsi:type="dcterms:W3CDTF">2024-06-24T06:12:06Z</dcterms:modified>
</cp:coreProperties>
</file>